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Instt, state wise" sheetId="2" r:id="rId2"/>
    <sheet name="Sheet3" sheetId="3" r:id="rId3"/>
  </sheets>
  <definedNames>
    <definedName name="_xlnm.Print_Area" localSheetId="0">Sheet1!$A$1:$AB$163</definedName>
    <definedName name="_xlnm.Print_Titles" localSheetId="0">Sheet1!$2:$3</definedName>
  </definedNames>
  <calcPr calcId="152511"/>
</workbook>
</file>

<file path=xl/calcChain.xml><?xml version="1.0" encoding="utf-8"?>
<calcChain xmlns="http://schemas.openxmlformats.org/spreadsheetml/2006/main">
  <c r="N93" i="1" l="1"/>
  <c r="Z162" i="1" l="1"/>
  <c r="AA162" i="1"/>
  <c r="Z149" i="1"/>
  <c r="AA149" i="1"/>
  <c r="Z145" i="1"/>
  <c r="AA145" i="1"/>
  <c r="Z138" i="1"/>
  <c r="AA138" i="1"/>
  <c r="Z133" i="1"/>
  <c r="AA133" i="1"/>
  <c r="Z129" i="1"/>
  <c r="AA129" i="1"/>
  <c r="Z116" i="1"/>
  <c r="AA116" i="1"/>
  <c r="Z106" i="1"/>
  <c r="AA106" i="1"/>
  <c r="Z81" i="1"/>
  <c r="AA81" i="1"/>
  <c r="Z57" i="1"/>
  <c r="AA57" i="1"/>
  <c r="Y32" i="1"/>
  <c r="Z32" i="1"/>
  <c r="AA32" i="1"/>
  <c r="AB104" i="1"/>
  <c r="AA163" i="1" l="1"/>
  <c r="Z163" i="1"/>
  <c r="Y162" i="1"/>
  <c r="Y149" i="1"/>
  <c r="Y145" i="1"/>
  <c r="Y138" i="1"/>
  <c r="Y133" i="1"/>
  <c r="Y129" i="1"/>
  <c r="Y116" i="1"/>
  <c r="Y106" i="1"/>
  <c r="Y81" i="1"/>
  <c r="Y57" i="1"/>
  <c r="Y163" i="1" l="1"/>
  <c r="AQ104" i="1"/>
  <c r="BI104" i="1" s="1"/>
  <c r="AP104" i="1"/>
  <c r="BA104" i="1" s="1"/>
  <c r="AO104" i="1"/>
  <c r="AZ104" i="1" s="1"/>
  <c r="AN104" i="1"/>
  <c r="BF104" i="1" s="1"/>
  <c r="AM104" i="1"/>
  <c r="BE104" i="1" s="1"/>
  <c r="AL104" i="1"/>
  <c r="AW104" i="1" s="1"/>
  <c r="AK104" i="1"/>
  <c r="BB104" i="1" l="1"/>
  <c r="AX104" i="1"/>
  <c r="AY104" i="1"/>
  <c r="BG104" i="1"/>
  <c r="BD104" i="1"/>
  <c r="BH104" i="1"/>
  <c r="AR104" i="1"/>
  <c r="BC104" i="1" l="1"/>
  <c r="BJ104" i="1"/>
  <c r="AV104" i="1"/>
  <c r="AT104" i="1"/>
  <c r="U162" i="1"/>
  <c r="U149" i="1"/>
  <c r="U145" i="1"/>
  <c r="U138" i="1"/>
  <c r="U133" i="1"/>
  <c r="U129" i="1"/>
  <c r="U116" i="1"/>
  <c r="U32" i="1"/>
  <c r="U57" i="1"/>
  <c r="U81" i="1"/>
  <c r="U106" i="1"/>
  <c r="U163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5" i="1"/>
  <c r="W107" i="1"/>
  <c r="W108" i="1"/>
  <c r="W109" i="1"/>
  <c r="W110" i="1"/>
  <c r="W111" i="1"/>
  <c r="W112" i="1"/>
  <c r="W113" i="1"/>
  <c r="W114" i="1"/>
  <c r="W115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30" i="1"/>
  <c r="W131" i="1"/>
  <c r="W132" i="1"/>
  <c r="W134" i="1"/>
  <c r="W135" i="1"/>
  <c r="W136" i="1"/>
  <c r="W137" i="1"/>
  <c r="W139" i="1"/>
  <c r="W140" i="1"/>
  <c r="W141" i="1"/>
  <c r="W142" i="1"/>
  <c r="W143" i="1"/>
  <c r="W144" i="1"/>
  <c r="W146" i="1"/>
  <c r="W147" i="1"/>
  <c r="W148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4" i="1"/>
  <c r="W162" i="1" l="1"/>
  <c r="W133" i="1"/>
  <c r="W129" i="1"/>
  <c r="W145" i="1"/>
  <c r="W138" i="1"/>
  <c r="W116" i="1"/>
  <c r="W149" i="1"/>
  <c r="W32" i="1"/>
  <c r="W106" i="1"/>
  <c r="W81" i="1"/>
  <c r="W57" i="1"/>
  <c r="M106" i="1"/>
  <c r="M81" i="1"/>
  <c r="W163" i="1" l="1"/>
  <c r="S55" i="1"/>
  <c r="S162" i="1" l="1"/>
  <c r="T162" i="1"/>
  <c r="S149" i="1"/>
  <c r="T149" i="1"/>
  <c r="S145" i="1"/>
  <c r="T145" i="1"/>
  <c r="S138" i="1"/>
  <c r="T138" i="1"/>
  <c r="S133" i="1"/>
  <c r="T133" i="1"/>
  <c r="S129" i="1"/>
  <c r="T129" i="1"/>
  <c r="S116" i="1"/>
  <c r="T116" i="1"/>
  <c r="S106" i="1"/>
  <c r="T106" i="1"/>
  <c r="T57" i="1"/>
  <c r="S81" i="1"/>
  <c r="T81" i="1"/>
  <c r="S32" i="1"/>
  <c r="T32" i="1"/>
  <c r="T163" i="1" l="1"/>
  <c r="S34" i="1"/>
  <c r="S57" i="1" s="1"/>
  <c r="S163" i="1" s="1"/>
  <c r="M149" i="1" l="1"/>
  <c r="Q5" i="1" l="1"/>
  <c r="R5" i="1" s="1"/>
  <c r="V5" i="1" s="1"/>
  <c r="Q6" i="1"/>
  <c r="R6" i="1" s="1"/>
  <c r="V6" i="1" s="1"/>
  <c r="X6" i="1" s="1"/>
  <c r="AB6" i="1" s="1"/>
  <c r="Q7" i="1"/>
  <c r="R7" i="1" s="1"/>
  <c r="V7" i="1" s="1"/>
  <c r="X7" i="1" s="1"/>
  <c r="AB7" i="1" s="1"/>
  <c r="Q8" i="1"/>
  <c r="R8" i="1" s="1"/>
  <c r="V8" i="1" s="1"/>
  <c r="X8" i="1" s="1"/>
  <c r="AB8" i="1" s="1"/>
  <c r="Q9" i="1"/>
  <c r="R9" i="1" s="1"/>
  <c r="V9" i="1" s="1"/>
  <c r="X9" i="1" s="1"/>
  <c r="AB9" i="1" s="1"/>
  <c r="Q10" i="1"/>
  <c r="R10" i="1" s="1"/>
  <c r="V10" i="1" s="1"/>
  <c r="X10" i="1" s="1"/>
  <c r="AB10" i="1" s="1"/>
  <c r="Q11" i="1"/>
  <c r="R11" i="1" s="1"/>
  <c r="V11" i="1" s="1"/>
  <c r="X11" i="1" s="1"/>
  <c r="AB11" i="1" s="1"/>
  <c r="Q12" i="1"/>
  <c r="R12" i="1" s="1"/>
  <c r="V12" i="1" s="1"/>
  <c r="X12" i="1" s="1"/>
  <c r="AB12" i="1" s="1"/>
  <c r="Q13" i="1"/>
  <c r="R13" i="1" s="1"/>
  <c r="V13" i="1" s="1"/>
  <c r="X13" i="1" s="1"/>
  <c r="AB13" i="1" s="1"/>
  <c r="Q14" i="1"/>
  <c r="R14" i="1" s="1"/>
  <c r="V14" i="1" s="1"/>
  <c r="X14" i="1" s="1"/>
  <c r="AB14" i="1" s="1"/>
  <c r="Q15" i="1"/>
  <c r="R15" i="1" s="1"/>
  <c r="V15" i="1" s="1"/>
  <c r="X15" i="1" s="1"/>
  <c r="AB15" i="1" s="1"/>
  <c r="Q16" i="1"/>
  <c r="R16" i="1" s="1"/>
  <c r="V16" i="1" s="1"/>
  <c r="X16" i="1" s="1"/>
  <c r="AB16" i="1" s="1"/>
  <c r="Q17" i="1"/>
  <c r="R17" i="1" s="1"/>
  <c r="V17" i="1" s="1"/>
  <c r="X17" i="1" s="1"/>
  <c r="AB17" i="1" s="1"/>
  <c r="Q18" i="1"/>
  <c r="R18" i="1" s="1"/>
  <c r="V18" i="1" s="1"/>
  <c r="X18" i="1" s="1"/>
  <c r="AB18" i="1" s="1"/>
  <c r="Q19" i="1"/>
  <c r="R19" i="1" s="1"/>
  <c r="V19" i="1" s="1"/>
  <c r="X19" i="1" s="1"/>
  <c r="AB19" i="1" s="1"/>
  <c r="Q20" i="1"/>
  <c r="R20" i="1" s="1"/>
  <c r="V20" i="1" s="1"/>
  <c r="X20" i="1" s="1"/>
  <c r="AB20" i="1" s="1"/>
  <c r="Q21" i="1"/>
  <c r="R21" i="1" s="1"/>
  <c r="V21" i="1" s="1"/>
  <c r="X21" i="1" s="1"/>
  <c r="AB21" i="1" s="1"/>
  <c r="Q22" i="1"/>
  <c r="Q23" i="1"/>
  <c r="R23" i="1" s="1"/>
  <c r="V23" i="1" s="1"/>
  <c r="X23" i="1" s="1"/>
  <c r="AB23" i="1" s="1"/>
  <c r="Q24" i="1"/>
  <c r="R24" i="1" s="1"/>
  <c r="V24" i="1" s="1"/>
  <c r="X24" i="1" s="1"/>
  <c r="AB24" i="1" s="1"/>
  <c r="Q25" i="1"/>
  <c r="R25" i="1" s="1"/>
  <c r="V25" i="1" s="1"/>
  <c r="X25" i="1" s="1"/>
  <c r="AB25" i="1" s="1"/>
  <c r="Q26" i="1"/>
  <c r="R26" i="1" s="1"/>
  <c r="V26" i="1" s="1"/>
  <c r="X26" i="1" s="1"/>
  <c r="AB26" i="1" s="1"/>
  <c r="Q27" i="1"/>
  <c r="R27" i="1" s="1"/>
  <c r="V27" i="1" s="1"/>
  <c r="X27" i="1" s="1"/>
  <c r="AB27" i="1" s="1"/>
  <c r="Q28" i="1"/>
  <c r="R28" i="1" s="1"/>
  <c r="V28" i="1" s="1"/>
  <c r="X28" i="1" s="1"/>
  <c r="AB28" i="1" s="1"/>
  <c r="Q29" i="1"/>
  <c r="R29" i="1" s="1"/>
  <c r="V29" i="1" s="1"/>
  <c r="X29" i="1" s="1"/>
  <c r="AB29" i="1" s="1"/>
  <c r="Q30" i="1"/>
  <c r="R30" i="1" s="1"/>
  <c r="V30" i="1" s="1"/>
  <c r="X30" i="1" s="1"/>
  <c r="AB30" i="1" s="1"/>
  <c r="Q31" i="1"/>
  <c r="R31" i="1" s="1"/>
  <c r="V31" i="1" s="1"/>
  <c r="X31" i="1" s="1"/>
  <c r="AB31" i="1" s="1"/>
  <c r="Q33" i="1"/>
  <c r="R33" i="1" s="1"/>
  <c r="V33" i="1" s="1"/>
  <c r="Q34" i="1"/>
  <c r="R34" i="1" s="1"/>
  <c r="V34" i="1" s="1"/>
  <c r="X34" i="1" s="1"/>
  <c r="AB34" i="1" s="1"/>
  <c r="Q35" i="1"/>
  <c r="R35" i="1" s="1"/>
  <c r="V35" i="1" s="1"/>
  <c r="X35" i="1" s="1"/>
  <c r="AB35" i="1" s="1"/>
  <c r="Q36" i="1"/>
  <c r="R36" i="1" s="1"/>
  <c r="V36" i="1" s="1"/>
  <c r="X36" i="1" s="1"/>
  <c r="AB36" i="1" s="1"/>
  <c r="Q37" i="1"/>
  <c r="R37" i="1" s="1"/>
  <c r="V37" i="1" s="1"/>
  <c r="X37" i="1" s="1"/>
  <c r="AB37" i="1" s="1"/>
  <c r="Q38" i="1"/>
  <c r="R38" i="1" s="1"/>
  <c r="V38" i="1" s="1"/>
  <c r="X38" i="1" s="1"/>
  <c r="AB38" i="1" s="1"/>
  <c r="Q39" i="1"/>
  <c r="R39" i="1" s="1"/>
  <c r="V39" i="1" s="1"/>
  <c r="X39" i="1" s="1"/>
  <c r="AB39" i="1" s="1"/>
  <c r="Q40" i="1"/>
  <c r="R40" i="1" s="1"/>
  <c r="V40" i="1" s="1"/>
  <c r="X40" i="1" s="1"/>
  <c r="AB40" i="1" s="1"/>
  <c r="Q41" i="1"/>
  <c r="R41" i="1" s="1"/>
  <c r="V41" i="1" s="1"/>
  <c r="X41" i="1" s="1"/>
  <c r="AB41" i="1" s="1"/>
  <c r="Q42" i="1"/>
  <c r="R42" i="1" s="1"/>
  <c r="V42" i="1" s="1"/>
  <c r="X42" i="1" s="1"/>
  <c r="AB42" i="1" s="1"/>
  <c r="Q43" i="1"/>
  <c r="R43" i="1" s="1"/>
  <c r="V43" i="1" s="1"/>
  <c r="X43" i="1" s="1"/>
  <c r="AB43" i="1" s="1"/>
  <c r="Q44" i="1"/>
  <c r="R44" i="1" s="1"/>
  <c r="V44" i="1" s="1"/>
  <c r="X44" i="1" s="1"/>
  <c r="AB44" i="1" s="1"/>
  <c r="Q45" i="1"/>
  <c r="R45" i="1" s="1"/>
  <c r="V45" i="1" s="1"/>
  <c r="X45" i="1" s="1"/>
  <c r="AB45" i="1" s="1"/>
  <c r="Q46" i="1"/>
  <c r="R46" i="1" s="1"/>
  <c r="V46" i="1" s="1"/>
  <c r="X46" i="1" s="1"/>
  <c r="AB46" i="1" s="1"/>
  <c r="Q47" i="1"/>
  <c r="R47" i="1" s="1"/>
  <c r="V47" i="1" s="1"/>
  <c r="X47" i="1" s="1"/>
  <c r="AB47" i="1" s="1"/>
  <c r="Q48" i="1"/>
  <c r="R48" i="1" s="1"/>
  <c r="V48" i="1" s="1"/>
  <c r="X48" i="1" s="1"/>
  <c r="AB48" i="1" s="1"/>
  <c r="Q49" i="1"/>
  <c r="R49" i="1" s="1"/>
  <c r="V49" i="1" s="1"/>
  <c r="X49" i="1" s="1"/>
  <c r="AB49" i="1" s="1"/>
  <c r="Q50" i="1"/>
  <c r="R50" i="1" s="1"/>
  <c r="V50" i="1" s="1"/>
  <c r="X50" i="1" s="1"/>
  <c r="AB50" i="1" s="1"/>
  <c r="Q51" i="1"/>
  <c r="R51" i="1" s="1"/>
  <c r="V51" i="1" s="1"/>
  <c r="X51" i="1" s="1"/>
  <c r="AB51" i="1" s="1"/>
  <c r="Q52" i="1"/>
  <c r="R52" i="1" s="1"/>
  <c r="V52" i="1" s="1"/>
  <c r="X52" i="1" s="1"/>
  <c r="AB52" i="1" s="1"/>
  <c r="Q53" i="1"/>
  <c r="R53" i="1" s="1"/>
  <c r="V53" i="1" s="1"/>
  <c r="X53" i="1" s="1"/>
  <c r="AB53" i="1" s="1"/>
  <c r="Q54" i="1"/>
  <c r="R54" i="1" s="1"/>
  <c r="V54" i="1" s="1"/>
  <c r="X54" i="1" s="1"/>
  <c r="AB54" i="1" s="1"/>
  <c r="Q55" i="1"/>
  <c r="R55" i="1" s="1"/>
  <c r="V55" i="1" s="1"/>
  <c r="X55" i="1" s="1"/>
  <c r="AB55" i="1" s="1"/>
  <c r="Q56" i="1"/>
  <c r="R56" i="1" s="1"/>
  <c r="V56" i="1" s="1"/>
  <c r="X56" i="1" s="1"/>
  <c r="AB56" i="1" s="1"/>
  <c r="Q58" i="1"/>
  <c r="R58" i="1" s="1"/>
  <c r="V58" i="1" s="1"/>
  <c r="Q59" i="1"/>
  <c r="R59" i="1" s="1"/>
  <c r="V59" i="1" s="1"/>
  <c r="X59" i="1" s="1"/>
  <c r="AB59" i="1" s="1"/>
  <c r="Q60" i="1"/>
  <c r="R60" i="1" s="1"/>
  <c r="V60" i="1" s="1"/>
  <c r="X60" i="1" s="1"/>
  <c r="AB60" i="1" s="1"/>
  <c r="Q61" i="1"/>
  <c r="R61" i="1" s="1"/>
  <c r="V61" i="1" s="1"/>
  <c r="X61" i="1" s="1"/>
  <c r="AB61" i="1" s="1"/>
  <c r="Q62" i="1"/>
  <c r="R62" i="1" s="1"/>
  <c r="V62" i="1" s="1"/>
  <c r="X62" i="1" s="1"/>
  <c r="AB62" i="1" s="1"/>
  <c r="Q63" i="1"/>
  <c r="R63" i="1" s="1"/>
  <c r="V63" i="1" s="1"/>
  <c r="X63" i="1" s="1"/>
  <c r="AB63" i="1" s="1"/>
  <c r="Q64" i="1"/>
  <c r="R64" i="1" s="1"/>
  <c r="V64" i="1" s="1"/>
  <c r="X64" i="1" s="1"/>
  <c r="AB64" i="1" s="1"/>
  <c r="Q65" i="1"/>
  <c r="R65" i="1" s="1"/>
  <c r="V65" i="1" s="1"/>
  <c r="X65" i="1" s="1"/>
  <c r="AB65" i="1" s="1"/>
  <c r="Q66" i="1"/>
  <c r="R66" i="1" s="1"/>
  <c r="V66" i="1" s="1"/>
  <c r="X66" i="1" s="1"/>
  <c r="AB66" i="1" s="1"/>
  <c r="Q67" i="1"/>
  <c r="R67" i="1" s="1"/>
  <c r="V67" i="1" s="1"/>
  <c r="X67" i="1" s="1"/>
  <c r="AB67" i="1" s="1"/>
  <c r="Q68" i="1"/>
  <c r="R68" i="1" s="1"/>
  <c r="V68" i="1" s="1"/>
  <c r="X68" i="1" s="1"/>
  <c r="AB68" i="1" s="1"/>
  <c r="Q69" i="1"/>
  <c r="R69" i="1" s="1"/>
  <c r="V69" i="1" s="1"/>
  <c r="X69" i="1" s="1"/>
  <c r="AB69" i="1" s="1"/>
  <c r="Q70" i="1"/>
  <c r="R70" i="1" s="1"/>
  <c r="V70" i="1" s="1"/>
  <c r="X70" i="1" s="1"/>
  <c r="AB70" i="1" s="1"/>
  <c r="Q71" i="1"/>
  <c r="R71" i="1" s="1"/>
  <c r="V71" i="1" s="1"/>
  <c r="X71" i="1" s="1"/>
  <c r="AB71" i="1" s="1"/>
  <c r="Q72" i="1"/>
  <c r="R72" i="1" s="1"/>
  <c r="V72" i="1" s="1"/>
  <c r="X72" i="1" s="1"/>
  <c r="AB72" i="1" s="1"/>
  <c r="Q73" i="1"/>
  <c r="R73" i="1" s="1"/>
  <c r="V73" i="1" s="1"/>
  <c r="X73" i="1" s="1"/>
  <c r="AB73" i="1" s="1"/>
  <c r="Q74" i="1"/>
  <c r="R74" i="1" s="1"/>
  <c r="V74" i="1" s="1"/>
  <c r="X74" i="1" s="1"/>
  <c r="AB74" i="1" s="1"/>
  <c r="Q75" i="1"/>
  <c r="R75" i="1" s="1"/>
  <c r="V75" i="1" s="1"/>
  <c r="X75" i="1" s="1"/>
  <c r="AB75" i="1" s="1"/>
  <c r="Q76" i="1"/>
  <c r="R76" i="1" s="1"/>
  <c r="V76" i="1" s="1"/>
  <c r="X76" i="1" s="1"/>
  <c r="AB76" i="1" s="1"/>
  <c r="Q77" i="1"/>
  <c r="R77" i="1" s="1"/>
  <c r="V77" i="1" s="1"/>
  <c r="X77" i="1" s="1"/>
  <c r="AB77" i="1" s="1"/>
  <c r="Q78" i="1"/>
  <c r="R78" i="1" s="1"/>
  <c r="V78" i="1" s="1"/>
  <c r="X78" i="1" s="1"/>
  <c r="AB78" i="1" s="1"/>
  <c r="Q79" i="1"/>
  <c r="R79" i="1" s="1"/>
  <c r="V79" i="1" s="1"/>
  <c r="X79" i="1" s="1"/>
  <c r="AB79" i="1" s="1"/>
  <c r="Q80" i="1"/>
  <c r="R80" i="1" s="1"/>
  <c r="V80" i="1" s="1"/>
  <c r="X80" i="1" s="1"/>
  <c r="AB80" i="1" s="1"/>
  <c r="Q82" i="1"/>
  <c r="R82" i="1" s="1"/>
  <c r="V82" i="1" s="1"/>
  <c r="Q83" i="1"/>
  <c r="R83" i="1" s="1"/>
  <c r="V83" i="1" s="1"/>
  <c r="X83" i="1" s="1"/>
  <c r="AB83" i="1" s="1"/>
  <c r="Q84" i="1"/>
  <c r="R84" i="1" s="1"/>
  <c r="V84" i="1" s="1"/>
  <c r="X84" i="1" s="1"/>
  <c r="AB84" i="1" s="1"/>
  <c r="Q85" i="1"/>
  <c r="R85" i="1" s="1"/>
  <c r="V85" i="1" s="1"/>
  <c r="X85" i="1" s="1"/>
  <c r="AB85" i="1" s="1"/>
  <c r="Q86" i="1"/>
  <c r="R86" i="1" s="1"/>
  <c r="V86" i="1" s="1"/>
  <c r="X86" i="1" s="1"/>
  <c r="AB86" i="1" s="1"/>
  <c r="Q87" i="1"/>
  <c r="R87" i="1" s="1"/>
  <c r="V87" i="1" s="1"/>
  <c r="X87" i="1" s="1"/>
  <c r="AB87" i="1" s="1"/>
  <c r="Q88" i="1"/>
  <c r="R88" i="1" s="1"/>
  <c r="V88" i="1" s="1"/>
  <c r="X88" i="1" s="1"/>
  <c r="AB88" i="1" s="1"/>
  <c r="Q89" i="1"/>
  <c r="R89" i="1" s="1"/>
  <c r="V89" i="1" s="1"/>
  <c r="X89" i="1" s="1"/>
  <c r="AB89" i="1" s="1"/>
  <c r="Q90" i="1"/>
  <c r="R90" i="1" s="1"/>
  <c r="V90" i="1" s="1"/>
  <c r="X90" i="1" s="1"/>
  <c r="AB90" i="1" s="1"/>
  <c r="Q91" i="1"/>
  <c r="R91" i="1" s="1"/>
  <c r="V91" i="1" s="1"/>
  <c r="X91" i="1" s="1"/>
  <c r="AB91" i="1" s="1"/>
  <c r="Q92" i="1"/>
  <c r="R92" i="1" s="1"/>
  <c r="V92" i="1" s="1"/>
  <c r="X92" i="1" s="1"/>
  <c r="AB92" i="1" s="1"/>
  <c r="Q93" i="1"/>
  <c r="R93" i="1" s="1"/>
  <c r="V93" i="1" s="1"/>
  <c r="X93" i="1" s="1"/>
  <c r="AB93" i="1" s="1"/>
  <c r="Q94" i="1"/>
  <c r="R94" i="1" s="1"/>
  <c r="V94" i="1" s="1"/>
  <c r="X94" i="1" s="1"/>
  <c r="AB94" i="1" s="1"/>
  <c r="Q95" i="1"/>
  <c r="R95" i="1" s="1"/>
  <c r="V95" i="1" s="1"/>
  <c r="X95" i="1" s="1"/>
  <c r="AB95" i="1" s="1"/>
  <c r="Q96" i="1"/>
  <c r="R96" i="1" s="1"/>
  <c r="V96" i="1" s="1"/>
  <c r="X96" i="1" s="1"/>
  <c r="AB96" i="1" s="1"/>
  <c r="Q97" i="1"/>
  <c r="R97" i="1" s="1"/>
  <c r="V97" i="1" s="1"/>
  <c r="X97" i="1" s="1"/>
  <c r="AB97" i="1" s="1"/>
  <c r="Q98" i="1"/>
  <c r="R98" i="1" s="1"/>
  <c r="V98" i="1" s="1"/>
  <c r="X98" i="1" s="1"/>
  <c r="AB98" i="1" s="1"/>
  <c r="Q99" i="1"/>
  <c r="R99" i="1" s="1"/>
  <c r="V99" i="1" s="1"/>
  <c r="X99" i="1" s="1"/>
  <c r="AB99" i="1" s="1"/>
  <c r="Q100" i="1"/>
  <c r="R100" i="1" s="1"/>
  <c r="V100" i="1" s="1"/>
  <c r="X100" i="1" s="1"/>
  <c r="AB100" i="1" s="1"/>
  <c r="Q101" i="1"/>
  <c r="R101" i="1" s="1"/>
  <c r="V101" i="1" s="1"/>
  <c r="X101" i="1" s="1"/>
  <c r="AB101" i="1" s="1"/>
  <c r="Q102" i="1"/>
  <c r="R102" i="1" s="1"/>
  <c r="V102" i="1" s="1"/>
  <c r="X102" i="1" s="1"/>
  <c r="AB102" i="1" s="1"/>
  <c r="Q103" i="1"/>
  <c r="R103" i="1" s="1"/>
  <c r="V103" i="1" s="1"/>
  <c r="X103" i="1" s="1"/>
  <c r="AB103" i="1" s="1"/>
  <c r="Q105" i="1"/>
  <c r="R105" i="1" s="1"/>
  <c r="V105" i="1" s="1"/>
  <c r="X105" i="1" s="1"/>
  <c r="AB105" i="1" s="1"/>
  <c r="Q107" i="1"/>
  <c r="R107" i="1" s="1"/>
  <c r="V107" i="1" s="1"/>
  <c r="Q108" i="1"/>
  <c r="R108" i="1" s="1"/>
  <c r="V108" i="1" s="1"/>
  <c r="X108" i="1" s="1"/>
  <c r="AB108" i="1" s="1"/>
  <c r="Q109" i="1"/>
  <c r="R109" i="1" s="1"/>
  <c r="V109" i="1" s="1"/>
  <c r="X109" i="1" s="1"/>
  <c r="AB109" i="1" s="1"/>
  <c r="Q110" i="1"/>
  <c r="R110" i="1" s="1"/>
  <c r="V110" i="1" s="1"/>
  <c r="X110" i="1" s="1"/>
  <c r="AB110" i="1" s="1"/>
  <c r="Q111" i="1"/>
  <c r="R111" i="1" s="1"/>
  <c r="V111" i="1" s="1"/>
  <c r="X111" i="1" s="1"/>
  <c r="AB111" i="1" s="1"/>
  <c r="Q112" i="1"/>
  <c r="R112" i="1" s="1"/>
  <c r="V112" i="1" s="1"/>
  <c r="X112" i="1" s="1"/>
  <c r="AB112" i="1" s="1"/>
  <c r="Q113" i="1"/>
  <c r="R113" i="1" s="1"/>
  <c r="V113" i="1" s="1"/>
  <c r="X113" i="1" s="1"/>
  <c r="AB113" i="1" s="1"/>
  <c r="Q114" i="1"/>
  <c r="R114" i="1" s="1"/>
  <c r="V114" i="1" s="1"/>
  <c r="X114" i="1" s="1"/>
  <c r="AB114" i="1" s="1"/>
  <c r="Q115" i="1"/>
  <c r="R115" i="1" s="1"/>
  <c r="V115" i="1" s="1"/>
  <c r="X115" i="1" s="1"/>
  <c r="AB115" i="1" s="1"/>
  <c r="Q117" i="1"/>
  <c r="R117" i="1" s="1"/>
  <c r="V117" i="1" s="1"/>
  <c r="Q118" i="1"/>
  <c r="R118" i="1" s="1"/>
  <c r="V118" i="1" s="1"/>
  <c r="X118" i="1" s="1"/>
  <c r="AB118" i="1" s="1"/>
  <c r="Q119" i="1"/>
  <c r="R119" i="1" s="1"/>
  <c r="V119" i="1" s="1"/>
  <c r="X119" i="1" s="1"/>
  <c r="AB119" i="1" s="1"/>
  <c r="Q120" i="1"/>
  <c r="R120" i="1" s="1"/>
  <c r="V120" i="1" s="1"/>
  <c r="X120" i="1" s="1"/>
  <c r="AB120" i="1" s="1"/>
  <c r="Q121" i="1"/>
  <c r="R121" i="1" s="1"/>
  <c r="V121" i="1" s="1"/>
  <c r="X121" i="1" s="1"/>
  <c r="AB121" i="1" s="1"/>
  <c r="Q122" i="1"/>
  <c r="R122" i="1" s="1"/>
  <c r="V122" i="1" s="1"/>
  <c r="X122" i="1" s="1"/>
  <c r="AB122" i="1" s="1"/>
  <c r="Q123" i="1"/>
  <c r="R123" i="1" s="1"/>
  <c r="V123" i="1" s="1"/>
  <c r="X123" i="1" s="1"/>
  <c r="AB123" i="1" s="1"/>
  <c r="Q124" i="1"/>
  <c r="R124" i="1" s="1"/>
  <c r="V124" i="1" s="1"/>
  <c r="X124" i="1" s="1"/>
  <c r="AB124" i="1" s="1"/>
  <c r="Q125" i="1"/>
  <c r="R125" i="1" s="1"/>
  <c r="V125" i="1" s="1"/>
  <c r="X125" i="1" s="1"/>
  <c r="AB125" i="1" s="1"/>
  <c r="Q126" i="1"/>
  <c r="R126" i="1" s="1"/>
  <c r="V126" i="1" s="1"/>
  <c r="X126" i="1" s="1"/>
  <c r="AB126" i="1" s="1"/>
  <c r="Q127" i="1"/>
  <c r="R127" i="1" s="1"/>
  <c r="V127" i="1" s="1"/>
  <c r="X127" i="1" s="1"/>
  <c r="AB127" i="1" s="1"/>
  <c r="Q128" i="1"/>
  <c r="R128" i="1" s="1"/>
  <c r="V128" i="1" s="1"/>
  <c r="X128" i="1" s="1"/>
  <c r="AB128" i="1" s="1"/>
  <c r="Q130" i="1"/>
  <c r="R130" i="1" s="1"/>
  <c r="V130" i="1" s="1"/>
  <c r="Q131" i="1"/>
  <c r="R131" i="1" s="1"/>
  <c r="V131" i="1" s="1"/>
  <c r="X131" i="1" s="1"/>
  <c r="AB131" i="1" s="1"/>
  <c r="Q132" i="1"/>
  <c r="R132" i="1" s="1"/>
  <c r="V132" i="1" s="1"/>
  <c r="X132" i="1" s="1"/>
  <c r="AB132" i="1" s="1"/>
  <c r="Q134" i="1"/>
  <c r="R134" i="1" s="1"/>
  <c r="V134" i="1" s="1"/>
  <c r="Q135" i="1"/>
  <c r="R135" i="1" s="1"/>
  <c r="V135" i="1" s="1"/>
  <c r="X135" i="1" s="1"/>
  <c r="AB135" i="1" s="1"/>
  <c r="Q136" i="1"/>
  <c r="R136" i="1" s="1"/>
  <c r="V136" i="1" s="1"/>
  <c r="X136" i="1" s="1"/>
  <c r="AB136" i="1" s="1"/>
  <c r="Q137" i="1"/>
  <c r="R137" i="1" s="1"/>
  <c r="V137" i="1" s="1"/>
  <c r="X137" i="1" s="1"/>
  <c r="AB137" i="1" s="1"/>
  <c r="Q139" i="1"/>
  <c r="R139" i="1" s="1"/>
  <c r="V139" i="1" s="1"/>
  <c r="Q140" i="1"/>
  <c r="R140" i="1" s="1"/>
  <c r="V140" i="1" s="1"/>
  <c r="X140" i="1" s="1"/>
  <c r="AB140" i="1" s="1"/>
  <c r="Q141" i="1"/>
  <c r="R141" i="1" s="1"/>
  <c r="V141" i="1" s="1"/>
  <c r="X141" i="1" s="1"/>
  <c r="AB141" i="1" s="1"/>
  <c r="Q142" i="1"/>
  <c r="R142" i="1" s="1"/>
  <c r="V142" i="1" s="1"/>
  <c r="X142" i="1" s="1"/>
  <c r="AB142" i="1" s="1"/>
  <c r="Q143" i="1"/>
  <c r="R143" i="1" s="1"/>
  <c r="V143" i="1" s="1"/>
  <c r="X143" i="1" s="1"/>
  <c r="AB143" i="1" s="1"/>
  <c r="Q144" i="1"/>
  <c r="R144" i="1" s="1"/>
  <c r="V144" i="1" s="1"/>
  <c r="X144" i="1" s="1"/>
  <c r="AB144" i="1" s="1"/>
  <c r="Q146" i="1"/>
  <c r="R146" i="1" s="1"/>
  <c r="V146" i="1" s="1"/>
  <c r="Q147" i="1"/>
  <c r="R147" i="1" s="1"/>
  <c r="V147" i="1" s="1"/>
  <c r="X147" i="1" s="1"/>
  <c r="AB147" i="1" s="1"/>
  <c r="Q148" i="1"/>
  <c r="R148" i="1" s="1"/>
  <c r="V148" i="1" s="1"/>
  <c r="X148" i="1" s="1"/>
  <c r="AB148" i="1" s="1"/>
  <c r="Q150" i="1"/>
  <c r="R150" i="1" s="1"/>
  <c r="V150" i="1" s="1"/>
  <c r="Q151" i="1"/>
  <c r="R151" i="1" s="1"/>
  <c r="V151" i="1" s="1"/>
  <c r="X151" i="1" s="1"/>
  <c r="AB151" i="1" s="1"/>
  <c r="Q152" i="1"/>
  <c r="R152" i="1" s="1"/>
  <c r="V152" i="1" s="1"/>
  <c r="X152" i="1" s="1"/>
  <c r="AB152" i="1" s="1"/>
  <c r="Q153" i="1"/>
  <c r="R153" i="1" s="1"/>
  <c r="V153" i="1" s="1"/>
  <c r="X153" i="1" s="1"/>
  <c r="AB153" i="1" s="1"/>
  <c r="Q154" i="1"/>
  <c r="R154" i="1" s="1"/>
  <c r="V154" i="1" s="1"/>
  <c r="X154" i="1" s="1"/>
  <c r="AB154" i="1" s="1"/>
  <c r="Q155" i="1"/>
  <c r="R155" i="1" s="1"/>
  <c r="V155" i="1" s="1"/>
  <c r="X155" i="1" s="1"/>
  <c r="AB155" i="1" s="1"/>
  <c r="Q156" i="1"/>
  <c r="R156" i="1" s="1"/>
  <c r="V156" i="1" s="1"/>
  <c r="X156" i="1" s="1"/>
  <c r="AB156" i="1" s="1"/>
  <c r="Q157" i="1"/>
  <c r="R157" i="1" s="1"/>
  <c r="V157" i="1" s="1"/>
  <c r="X157" i="1" s="1"/>
  <c r="AB157" i="1" s="1"/>
  <c r="Q158" i="1"/>
  <c r="R158" i="1" s="1"/>
  <c r="V158" i="1" s="1"/>
  <c r="X158" i="1" s="1"/>
  <c r="AB158" i="1" s="1"/>
  <c r="Q159" i="1"/>
  <c r="R159" i="1" s="1"/>
  <c r="V159" i="1" s="1"/>
  <c r="X159" i="1" s="1"/>
  <c r="AB159" i="1" s="1"/>
  <c r="Q160" i="1"/>
  <c r="R160" i="1" s="1"/>
  <c r="V160" i="1" s="1"/>
  <c r="X160" i="1" s="1"/>
  <c r="AB160" i="1" s="1"/>
  <c r="Q161" i="1"/>
  <c r="R161" i="1" s="1"/>
  <c r="V161" i="1" s="1"/>
  <c r="X161" i="1" s="1"/>
  <c r="AB161" i="1" s="1"/>
  <c r="Q4" i="1"/>
  <c r="R4" i="1" s="1"/>
  <c r="V4" i="1" s="1"/>
  <c r="X4" i="1" s="1"/>
  <c r="AB4" i="1" s="1"/>
  <c r="V162" i="1" l="1"/>
  <c r="X150" i="1"/>
  <c r="X139" i="1"/>
  <c r="V145" i="1"/>
  <c r="V138" i="1"/>
  <c r="X134" i="1"/>
  <c r="X146" i="1"/>
  <c r="V149" i="1"/>
  <c r="V81" i="1"/>
  <c r="X58" i="1"/>
  <c r="V57" i="1"/>
  <c r="X33" i="1"/>
  <c r="V133" i="1"/>
  <c r="X130" i="1"/>
  <c r="X117" i="1"/>
  <c r="V129" i="1"/>
  <c r="V106" i="1"/>
  <c r="X82" i="1"/>
  <c r="V116" i="1"/>
  <c r="X107" i="1"/>
  <c r="X5" i="1"/>
  <c r="AB5" i="1" s="1"/>
  <c r="AB32" i="1" s="1"/>
  <c r="R145" i="1"/>
  <c r="R138" i="1"/>
  <c r="R116" i="1"/>
  <c r="R22" i="1"/>
  <c r="V22" i="1" s="1"/>
  <c r="X22" i="1" s="1"/>
  <c r="AB22" i="1" s="1"/>
  <c r="Q106" i="1"/>
  <c r="Q138" i="1"/>
  <c r="Q116" i="1"/>
  <c r="Q145" i="1"/>
  <c r="R149" i="1"/>
  <c r="R81" i="1"/>
  <c r="R57" i="1"/>
  <c r="Q32" i="1"/>
  <c r="Q129" i="1"/>
  <c r="Q149" i="1"/>
  <c r="R162" i="1"/>
  <c r="R133" i="1"/>
  <c r="R129" i="1"/>
  <c r="R106" i="1"/>
  <c r="Q57" i="1"/>
  <c r="Q133" i="1"/>
  <c r="Q162" i="1"/>
  <c r="Q81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2" i="1"/>
  <c r="N83" i="1"/>
  <c r="N84" i="1"/>
  <c r="N85" i="1"/>
  <c r="N86" i="1"/>
  <c r="N87" i="1"/>
  <c r="N88" i="1"/>
  <c r="N89" i="1"/>
  <c r="N90" i="1"/>
  <c r="N91" i="1"/>
  <c r="N92" i="1"/>
  <c r="N94" i="1"/>
  <c r="N95" i="1"/>
  <c r="N96" i="1"/>
  <c r="N97" i="1"/>
  <c r="N98" i="1"/>
  <c r="N99" i="1"/>
  <c r="N100" i="1"/>
  <c r="N101" i="1"/>
  <c r="N102" i="1"/>
  <c r="N103" i="1"/>
  <c r="N105" i="1"/>
  <c r="N107" i="1"/>
  <c r="N108" i="1"/>
  <c r="N109" i="1"/>
  <c r="N110" i="1"/>
  <c r="N111" i="1"/>
  <c r="N112" i="1"/>
  <c r="N113" i="1"/>
  <c r="N114" i="1"/>
  <c r="N115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30" i="1"/>
  <c r="N131" i="1"/>
  <c r="N132" i="1"/>
  <c r="N134" i="1"/>
  <c r="N135" i="1"/>
  <c r="N136" i="1"/>
  <c r="N137" i="1"/>
  <c r="N139" i="1"/>
  <c r="N140" i="1"/>
  <c r="N141" i="1"/>
  <c r="N142" i="1"/>
  <c r="N143" i="1"/>
  <c r="N144" i="1"/>
  <c r="N146" i="1"/>
  <c r="N147" i="1"/>
  <c r="N148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4" i="1"/>
  <c r="X116" i="1" l="1"/>
  <c r="AB107" i="1"/>
  <c r="AB116" i="1" s="1"/>
  <c r="X129" i="1"/>
  <c r="AB117" i="1"/>
  <c r="AB129" i="1" s="1"/>
  <c r="X149" i="1"/>
  <c r="AB146" i="1"/>
  <c r="AB149" i="1" s="1"/>
  <c r="X145" i="1"/>
  <c r="AB139" i="1"/>
  <c r="AB145" i="1" s="1"/>
  <c r="X57" i="1"/>
  <c r="AB33" i="1"/>
  <c r="AB57" i="1" s="1"/>
  <c r="X106" i="1"/>
  <c r="AB82" i="1"/>
  <c r="AB106" i="1" s="1"/>
  <c r="X133" i="1"/>
  <c r="AB130" i="1"/>
  <c r="AB133" i="1" s="1"/>
  <c r="X81" i="1"/>
  <c r="AB58" i="1"/>
  <c r="AB81" i="1" s="1"/>
  <c r="X138" i="1"/>
  <c r="AB134" i="1"/>
  <c r="AB138" i="1" s="1"/>
  <c r="X162" i="1"/>
  <c r="AB150" i="1"/>
  <c r="AB162" i="1" s="1"/>
  <c r="V32" i="1"/>
  <c r="V163" i="1" s="1"/>
  <c r="R32" i="1"/>
  <c r="R163" i="1" s="1"/>
  <c r="X32" i="1"/>
  <c r="N106" i="1"/>
  <c r="N81" i="1"/>
  <c r="Q163" i="1"/>
  <c r="N32" i="1"/>
  <c r="N162" i="1"/>
  <c r="N133" i="1"/>
  <c r="N129" i="1"/>
  <c r="N145" i="1"/>
  <c r="N116" i="1"/>
  <c r="N57" i="1"/>
  <c r="N138" i="1"/>
  <c r="N149" i="1"/>
  <c r="M162" i="1"/>
  <c r="M145" i="1"/>
  <c r="M138" i="1"/>
  <c r="AB163" i="1" l="1"/>
  <c r="X163" i="1"/>
  <c r="N163" i="1"/>
  <c r="M133" i="1"/>
  <c r="M129" i="1"/>
  <c r="M116" i="1"/>
  <c r="M57" i="1" l="1"/>
  <c r="M32" i="1"/>
  <c r="M163" i="1" l="1"/>
  <c r="O162" i="1"/>
  <c r="P162" i="1"/>
  <c r="L162" i="1"/>
  <c r="O149" i="1"/>
  <c r="P149" i="1"/>
  <c r="L149" i="1"/>
  <c r="O145" i="1"/>
  <c r="P145" i="1"/>
  <c r="L145" i="1"/>
  <c r="O138" i="1"/>
  <c r="P138" i="1"/>
  <c r="L138" i="1"/>
  <c r="O133" i="1"/>
  <c r="P133" i="1"/>
  <c r="L133" i="1"/>
  <c r="O129" i="1"/>
  <c r="P129" i="1"/>
  <c r="L129" i="1"/>
  <c r="O116" i="1"/>
  <c r="P116" i="1"/>
  <c r="L116" i="1"/>
  <c r="O106" i="1"/>
  <c r="P106" i="1"/>
  <c r="L106" i="1"/>
  <c r="O81" i="1"/>
  <c r="P81" i="1"/>
  <c r="L81" i="1"/>
  <c r="O57" i="1"/>
  <c r="P57" i="1"/>
  <c r="L57" i="1"/>
  <c r="O32" i="1"/>
  <c r="P32" i="1"/>
  <c r="L32" i="1"/>
  <c r="O163" i="1" l="1"/>
  <c r="L163" i="1"/>
  <c r="P163" i="1"/>
</calcChain>
</file>

<file path=xl/sharedStrings.xml><?xml version="1.0" encoding="utf-8"?>
<sst xmlns="http://schemas.openxmlformats.org/spreadsheetml/2006/main" count="1212" uniqueCount="407">
  <si>
    <t>File</t>
  </si>
  <si>
    <t>Div.</t>
  </si>
  <si>
    <t>Institute</t>
  </si>
  <si>
    <t>Bank  ID</t>
  </si>
  <si>
    <t>Bank</t>
  </si>
  <si>
    <t xml:space="preserve">Bank Address </t>
  </si>
  <si>
    <t>Code</t>
  </si>
  <si>
    <t>Account No.</t>
  </si>
  <si>
    <t>Mode</t>
  </si>
  <si>
    <t>STD Code</t>
  </si>
  <si>
    <t>FAX No.</t>
  </si>
  <si>
    <t>Crops</t>
  </si>
  <si>
    <t>CICR,  NAGPUR</t>
  </si>
  <si>
    <t>SBI</t>
  </si>
  <si>
    <t xml:space="preserve">Ramdas Peth Branch, Nagpur </t>
  </si>
  <si>
    <t xml:space="preserve">Core </t>
  </si>
  <si>
    <t>CRIJAF,  BARRACKPORE</t>
  </si>
  <si>
    <t>Railway Station Branch, Barrackpore</t>
  </si>
  <si>
    <t>CRRI,  CUTTACK</t>
  </si>
  <si>
    <t>Naya Bazar, Cuttack-4</t>
  </si>
  <si>
    <t xml:space="preserve"> SBIN0002094</t>
  </si>
  <si>
    <t>CTRI,  RAJAHMUNDRY</t>
  </si>
  <si>
    <t>APP Mills Branch, Rajahmundry(AP)</t>
  </si>
  <si>
    <t>IARI,  NEW DELHI</t>
  </si>
  <si>
    <t>Syndicate Bank</t>
  </si>
  <si>
    <t xml:space="preserve">Pusa Campus Branch, New Delhi </t>
  </si>
  <si>
    <t>SYNB0009029</t>
  </si>
  <si>
    <t>RTGS</t>
  </si>
  <si>
    <t>IGFRI, JHANSI</t>
  </si>
  <si>
    <t>Karari, Jhansi</t>
  </si>
  <si>
    <t>IIPR,  KANPUR</t>
  </si>
  <si>
    <t xml:space="preserve">Kalyanpur, Kanpur </t>
  </si>
  <si>
    <t>Core</t>
  </si>
  <si>
    <t>IISR,  LUCKNOW</t>
  </si>
  <si>
    <t>Cantt Branch Lucknow</t>
  </si>
  <si>
    <t>SBIN0001132</t>
  </si>
  <si>
    <t>NBAIM, MAU NATH BHANJAN</t>
  </si>
  <si>
    <t>Mau Nath Bhanjan (UP)</t>
  </si>
  <si>
    <t>SBIN0001671</t>
  </si>
  <si>
    <t>NBPGR,  NEW DELHI</t>
  </si>
  <si>
    <t>Syndicate Bank, Beej Bhavan, NSC, Pusa, New Delhi-12</t>
  </si>
  <si>
    <t>SYNB0009121</t>
  </si>
  <si>
    <t>SBI, COIMBATORE</t>
  </si>
  <si>
    <t>Veerakeralam Branch, Veerakeralam, Coimbatore-641007</t>
  </si>
  <si>
    <t>VPKAS,   ALMORA</t>
  </si>
  <si>
    <t>Almora</t>
  </si>
  <si>
    <t>NCIPM, PUSA</t>
  </si>
  <si>
    <t>Allahabad Bank</t>
  </si>
  <si>
    <t xml:space="preserve">28/11, East Patel Nagar, New Delhi </t>
  </si>
  <si>
    <t>ALLA0211105</t>
  </si>
  <si>
    <t>DTE. ON GROUNDNUT, JUNAGARH</t>
  </si>
  <si>
    <t>Junagardh</t>
  </si>
  <si>
    <t>SBIN0003251</t>
  </si>
  <si>
    <t>NRC  FOR PLANT BIOTECHOLOGY, N.D.</t>
  </si>
  <si>
    <t>DTE.ON R &amp; M, BHARATPUR</t>
  </si>
  <si>
    <t>Kumher Gate, Bharatpur</t>
  </si>
  <si>
    <t>DTE.OF SORGHUM RESEARCH, HYDERABAD</t>
  </si>
  <si>
    <t xml:space="preserve">State Bank of Hyderabad </t>
  </si>
  <si>
    <t>Budvel Branch Rajendra Nagar</t>
  </si>
  <si>
    <t>SBHY0020378</t>
  </si>
  <si>
    <t>DTE. ON SOYBEAN, INDORE</t>
  </si>
  <si>
    <t>Canara Bank</t>
  </si>
  <si>
    <t xml:space="preserve">Navlakha Branch Indore </t>
  </si>
  <si>
    <t>CNRB0001476</t>
  </si>
  <si>
    <t>NBAII (PDBC), BANGALORE</t>
  </si>
  <si>
    <t xml:space="preserve">Hebbal Branch Bangalore </t>
  </si>
  <si>
    <t>DMR, NEW DELHI</t>
  </si>
  <si>
    <t>DOR, HYDERABAD</t>
  </si>
  <si>
    <t xml:space="preserve">Rajendra Nagar, Hyderabad </t>
  </si>
  <si>
    <t>DRR,  HYDERABAD</t>
  </si>
  <si>
    <t xml:space="preserve">Budvel Branch, Hyderabad  </t>
  </si>
  <si>
    <t>DWR,  KARNAL</t>
  </si>
  <si>
    <t>Karnal</t>
  </si>
  <si>
    <t>000665</t>
  </si>
  <si>
    <t>DSR, Maunath Bhanjan</t>
  </si>
  <si>
    <t>Maunath Bhajan, Mau (UP)</t>
  </si>
  <si>
    <t>DSR, - Seed Production in Agriculture &amp; Fishries-Plan</t>
  </si>
  <si>
    <t>NIBSM, Raipur</t>
  </si>
  <si>
    <t>UCO Bank</t>
  </si>
  <si>
    <t>Krishak Nagar, B.Bidyalaya, P.O. Krishak Nagar, Dist. Raipur-433225</t>
  </si>
  <si>
    <t>UCBA0001794</t>
  </si>
  <si>
    <t>IIAB, Ranchi</t>
  </si>
  <si>
    <t>Reserve for Unforseen Contingencies</t>
  </si>
  <si>
    <t>Total Crop Sciences</t>
  </si>
  <si>
    <t>Hort.</t>
  </si>
  <si>
    <t>CARI, PORT BLAIR</t>
  </si>
  <si>
    <t>Garacharma</t>
  </si>
  <si>
    <t>CIAH, BIKANER</t>
  </si>
  <si>
    <t>PNB</t>
  </si>
  <si>
    <t>Samta Nagar, Bikaner</t>
  </si>
  <si>
    <t>PUNB0625300</t>
  </si>
  <si>
    <t>CISH,  LUCKNOW</t>
  </si>
  <si>
    <t>RehmanKhera, Lucknow</t>
  </si>
  <si>
    <t>PUNB0619500</t>
  </si>
  <si>
    <t>1153012101000034</t>
  </si>
  <si>
    <t>CITH, SRINAGAR</t>
  </si>
  <si>
    <t xml:space="preserve">Rawalpora Branch, Srinagar </t>
  </si>
  <si>
    <t>06868</t>
  </si>
  <si>
    <t>CPCRI, KASARAGOD</t>
  </si>
  <si>
    <t>Kasaragod</t>
  </si>
  <si>
    <t>CPRI, SIMLA</t>
  </si>
  <si>
    <t xml:space="preserve">Main Branch, Shimla </t>
  </si>
  <si>
    <t>CTCRI,  THIRUVANTHAPURAM</t>
  </si>
  <si>
    <t xml:space="preserve">State Bank Of Travancore </t>
  </si>
  <si>
    <t>Sreekariyam Branch, Trivandrum</t>
  </si>
  <si>
    <t>SBTR0000288</t>
  </si>
  <si>
    <t xml:space="preserve">IIHR,   BANGALORE </t>
  </si>
  <si>
    <t>CBI</t>
  </si>
  <si>
    <t>Millers Road Branch, Bangalore</t>
  </si>
  <si>
    <t>CBIN0282314</t>
  </si>
  <si>
    <t>IISR, calicut</t>
  </si>
  <si>
    <t>Main Branch, Calicut</t>
  </si>
  <si>
    <t>IIVR, VARANASI</t>
  </si>
  <si>
    <t>SBI IIVR  Campus Varanasi</t>
  </si>
  <si>
    <t>NRC  BANANA, TIRUCHIRAPALLI</t>
  </si>
  <si>
    <t>Main Branch, Cantontment, Trichy</t>
  </si>
  <si>
    <t>DTE.OF CASHEW RES., PUTTUR</t>
  </si>
  <si>
    <t>State Bank Of Mysore</t>
  </si>
  <si>
    <t>Putter, D.K., Karnataka</t>
  </si>
  <si>
    <t>SBMY0040152</t>
  </si>
  <si>
    <t>NRC FOR CITRUS, NAGPUR</t>
  </si>
  <si>
    <t>Ravi  Nagar, Nagpur</t>
  </si>
  <si>
    <t>NRC  FOR GRAPES, PUNE</t>
  </si>
  <si>
    <t>Hadapsar Branch, Pune</t>
  </si>
  <si>
    <t>DTE. OF MAPR, ANAND</t>
  </si>
  <si>
    <t>HDFC Bank</t>
  </si>
  <si>
    <t>1st Floor, Sanket Towers, Grid Road, Anand</t>
  </si>
  <si>
    <t>HDFC0000183</t>
  </si>
  <si>
    <t>DTE.ON MUSHROOM, SOLAN</t>
  </si>
  <si>
    <t>State Bank of Patiala</t>
  </si>
  <si>
    <t>Chambagat Solan (HP)</t>
  </si>
  <si>
    <t>STBP0000178</t>
  </si>
  <si>
    <t>DTE. OF OILPALM, PEDIVEGI</t>
  </si>
  <si>
    <t>Indian Bank</t>
  </si>
  <si>
    <t>Narsimharao Pet, Eluru</t>
  </si>
  <si>
    <t>IDIB000N063</t>
  </si>
  <si>
    <t>DTE.ON ONION &amp; GARLIC, PUNE</t>
  </si>
  <si>
    <t>Rajgurunagar, Pune</t>
  </si>
  <si>
    <t>0410</t>
  </si>
  <si>
    <t>NRC  FOR ORCHIDS, SIKKIM</t>
  </si>
  <si>
    <t>PAKYONG, Sikkim</t>
  </si>
  <si>
    <t>NRC  ON SEED SPICES, AJMER</t>
  </si>
  <si>
    <t xml:space="preserve">HMT Branch, Ajmer </t>
  </si>
  <si>
    <t>NRC  LITCHI, MUZAFFARPUR</t>
  </si>
  <si>
    <t>NRC  ON POMEGRANATE, SHOLAPUR</t>
  </si>
  <si>
    <t xml:space="preserve">Main Branch, Balives, Sholapur </t>
  </si>
  <si>
    <t>DTE of FLORICULTURE, NEW DELHI</t>
  </si>
  <si>
    <t xml:space="preserve">Total Horticulture </t>
  </si>
  <si>
    <t>Animal</t>
  </si>
  <si>
    <t>CARI, IZATNAGAR</t>
  </si>
  <si>
    <t>CARI Branch, Bareilly</t>
  </si>
  <si>
    <t>CIRB, HISSAR</t>
  </si>
  <si>
    <t>New Grain Market, Hissar</t>
  </si>
  <si>
    <t>CIRG, MAKHDOOM</t>
  </si>
  <si>
    <t>Farah</t>
  </si>
  <si>
    <t>PUNB0485300</t>
  </si>
  <si>
    <t>CSWRI, AVIKANAGAR</t>
  </si>
  <si>
    <t>State Bank Of Bikaner &amp;Jaipur</t>
  </si>
  <si>
    <t xml:space="preserve"> Malpura</t>
  </si>
  <si>
    <t>SBBJ0010088</t>
  </si>
  <si>
    <t>IVRI, IZATNAGAR</t>
  </si>
  <si>
    <t>IVRI, BANGALORE</t>
  </si>
  <si>
    <t>Hebbel, Bangalore</t>
  </si>
  <si>
    <t>IVRI, MUKTESWAR</t>
  </si>
  <si>
    <t>Mukteswar</t>
  </si>
  <si>
    <t>HSADL, BHOPAL</t>
  </si>
  <si>
    <t>HET, Branch Piplani, Bhopal</t>
  </si>
  <si>
    <t>NBAGR, KARNAL</t>
  </si>
  <si>
    <t>M.T. Branch Karnal</t>
  </si>
  <si>
    <t>NDRI, KARNAL</t>
  </si>
  <si>
    <t>NDRI, Karnal</t>
  </si>
  <si>
    <t>STBP0000326</t>
  </si>
  <si>
    <t>NDRI, BANGALORE</t>
  </si>
  <si>
    <t>St. Mark’s Road, Bangalore</t>
  </si>
  <si>
    <t>SBIN0000813</t>
  </si>
  <si>
    <t>NIANP, BANGALORE</t>
  </si>
  <si>
    <t xml:space="preserve">SBI, </t>
  </si>
  <si>
    <t>St. Mark's Road(Main Branch), Bangalore</t>
  </si>
  <si>
    <t>NRC ON CAMEL,  BIKANER</t>
  </si>
  <si>
    <t xml:space="preserve">Sadul Ganj, Bikaner </t>
  </si>
  <si>
    <t>NRC FOR EQUINES, HISSAR</t>
  </si>
  <si>
    <t>New Grain Market Sirsa Road  Hissar</t>
  </si>
  <si>
    <t>NRC ON MEAT, HYDERABAD</t>
  </si>
  <si>
    <t xml:space="preserve">SBI </t>
  </si>
  <si>
    <t>Uppal (Peerzadigua) Branch, Hyderabad</t>
  </si>
  <si>
    <t>SBIN0012664</t>
  </si>
  <si>
    <t xml:space="preserve">NRC ON MITHUN, JHARNAPANI </t>
  </si>
  <si>
    <t>Main Branch,Dimapur</t>
  </si>
  <si>
    <t>NRC ON PIG, GUWAHATI</t>
  </si>
  <si>
    <t>Khanapara Branch</t>
  </si>
  <si>
    <t xml:space="preserve">NRC ON YAK, DIRANG </t>
  </si>
  <si>
    <t>Dirang</t>
  </si>
  <si>
    <t>PD ADMAS, BANGALORE</t>
  </si>
  <si>
    <t>PD CATTLE, MERRUT CANTT.</t>
  </si>
  <si>
    <t>Main Branch, Meerut Cantt</t>
  </si>
  <si>
    <t>PD ON FOOT &amp; MOUTH DISEASE, MUKTESWAR</t>
  </si>
  <si>
    <t>PD ON POULTRY,  HYDERABAD</t>
  </si>
  <si>
    <t xml:space="preserve">State Bank Of  Hyderabad </t>
  </si>
  <si>
    <t>Budvel Branch, Hyderabad</t>
  </si>
  <si>
    <t>Total Animal Sciences</t>
  </si>
  <si>
    <t>NRM</t>
  </si>
  <si>
    <t>CAZRI,  JODHPUR</t>
  </si>
  <si>
    <t xml:space="preserve">Shastri Nagar  Jodhpur </t>
  </si>
  <si>
    <t>CRIDA,  HYDERABAD</t>
  </si>
  <si>
    <t>Edi Bazar Branch, Hyderabad</t>
  </si>
  <si>
    <t>CS &amp; WCR &amp; TI, DEHRADUN</t>
  </si>
  <si>
    <t>Main Branch Convent Dehradun</t>
  </si>
  <si>
    <t>CSSRI, KARNAL</t>
  </si>
  <si>
    <t>Main Branch, Karnal</t>
  </si>
  <si>
    <t>ICAR RC NEH REGION,BARAPANI</t>
  </si>
  <si>
    <t>ICAR RES. COM. ER, PATNA</t>
  </si>
  <si>
    <t>Bihar Veterinary College Complex Branch, Patna</t>
  </si>
  <si>
    <t xml:space="preserve">ICAR RES. COMPLEX, GOA </t>
  </si>
  <si>
    <t>Old Goa, Goa</t>
  </si>
  <si>
    <t>CNRB0000321</t>
  </si>
  <si>
    <t>IISS, BHOPAL</t>
  </si>
  <si>
    <t>HAMIDIA  Road Branch, Hamidia Road Bhopal</t>
  </si>
  <si>
    <t>NBSS &amp; LUP, NAGPUR</t>
  </si>
  <si>
    <t xml:space="preserve">Ravi Nagar Branch Nagpur </t>
  </si>
  <si>
    <t>NRC AGRO-FORESTRY, JHANSI</t>
  </si>
  <si>
    <t>DTE.OF WATER MANAGEMENT, BHUBANESHWAR</t>
  </si>
  <si>
    <t>Chandrasekharpur Branch, Bhubaneswar</t>
  </si>
  <si>
    <t>PUNB0297700</t>
  </si>
  <si>
    <t>2977002100000985</t>
  </si>
  <si>
    <t>DWM- Scaling up of Water Productivity in Agriculture -Plan</t>
  </si>
  <si>
    <t>NRC WEED SCIENCE, JABALPUR</t>
  </si>
  <si>
    <t xml:space="preserve">Industrial Estate Adhartal, Jabalpur </t>
  </si>
  <si>
    <t>PDCSR, MODIPURAM</t>
  </si>
  <si>
    <t>Palhera,Modipuram-250110(UP)</t>
  </si>
  <si>
    <t>PCU - AM, CRIDA, HYDERABAD</t>
  </si>
  <si>
    <t>PCU - DA, CRIDA, HYDERABAD</t>
  </si>
  <si>
    <t>PCU - SAS, CSSRI, KARNAL</t>
  </si>
  <si>
    <t>PCU - MICRO., IISS, BHOPAL</t>
  </si>
  <si>
    <t>PCU - STCR, IISS, BHOPAL</t>
  </si>
  <si>
    <t>PCU - WM, WTC FOR ER, BHUB.</t>
  </si>
  <si>
    <t>Main Branch Bhubaneswar</t>
  </si>
  <si>
    <t>NIASM, Baramati, Pune, Maharashtra</t>
  </si>
  <si>
    <t>Baramati Branch, Bhigwan Road, Baramati, Pune</t>
  </si>
  <si>
    <t>SBIN0000321</t>
  </si>
  <si>
    <t>CLIMATE RESEILENT AGRICULTURE INITIATIVE (CRAI)-Plan</t>
  </si>
  <si>
    <t>Total Natural Resources Management</t>
  </si>
  <si>
    <t>Fy.</t>
  </si>
  <si>
    <t>CIBA, CHENNAI</t>
  </si>
  <si>
    <t>Santhorne Branch, Chennai</t>
  </si>
  <si>
    <t>CIFRI, BARACKPORE</t>
  </si>
  <si>
    <t>Barackpore Branch, PO Barrackpore, Kolkata</t>
  </si>
  <si>
    <t>CIFA, BHUBANESHWAR</t>
  </si>
  <si>
    <t>Kasalyaganga Branch, Bhubanshwar</t>
  </si>
  <si>
    <t>CIFE, MUMBAI</t>
  </si>
  <si>
    <t>Versova Branch, Mumbai</t>
  </si>
  <si>
    <t>CIFT, COCHIN</t>
  </si>
  <si>
    <t>Willigton Island Branch, Kochi</t>
  </si>
  <si>
    <t>CMFRI, COCHIN</t>
  </si>
  <si>
    <t xml:space="preserve">Ernakulam Branch, Shanmugham Road, Kochi </t>
  </si>
  <si>
    <t>NBFGR, LUCKNOW</t>
  </si>
  <si>
    <t>Aashiana Branch, Lucknow</t>
  </si>
  <si>
    <t>PUNB0414000</t>
  </si>
  <si>
    <t>414000VS00000013</t>
  </si>
  <si>
    <t>DIRECTORATE OF COLD WATER FISHERIES, BHIMTAL</t>
  </si>
  <si>
    <t>Bhimtal,Distt. Nainital</t>
  </si>
  <si>
    <t>Total Fisheries</t>
  </si>
  <si>
    <t>Ag. Engg.</t>
  </si>
  <si>
    <t>CIAE, BHOPAL</t>
  </si>
  <si>
    <t>CIAE Campus, Nabi Bagh,  Bhopal</t>
  </si>
  <si>
    <t>CIPHET,  LUDHIANA</t>
  </si>
  <si>
    <t xml:space="preserve">PAU Campus, Ludhiana </t>
  </si>
  <si>
    <t>CIRCOT,  MUMBAI</t>
  </si>
  <si>
    <t>SME Dadar Branch</t>
  </si>
  <si>
    <t>IINR&amp;G, RANCHI (ILRI)</t>
  </si>
  <si>
    <t>Namkun Branch, Ranchi</t>
  </si>
  <si>
    <t>NIRJAFT (JTRL), KOLKATA</t>
  </si>
  <si>
    <t>Tollygunge Branch, Kolkata</t>
  </si>
  <si>
    <t>PCU - FIM, CIAE, BHOPAL</t>
  </si>
  <si>
    <t>PCU - RES, CIAE, BHOPAL</t>
  </si>
  <si>
    <t>PCU - UAE, CIAE, BHOPAL</t>
  </si>
  <si>
    <t>PCU - ESA, CIAE, BHOPAL</t>
  </si>
  <si>
    <t>PCU - APA, CIPHET, LUDHIANA</t>
  </si>
  <si>
    <t>PCU - PHT, CIPHET, LUDHIANA</t>
  </si>
  <si>
    <t>Total Agril. Engg.</t>
  </si>
  <si>
    <t>Ag.Eco.Stat.</t>
  </si>
  <si>
    <t>IASRI, NEW DELHI</t>
  </si>
  <si>
    <t xml:space="preserve">IASRI Campus, Pusa, New Delhi </t>
  </si>
  <si>
    <t>SYNB0009142</t>
  </si>
  <si>
    <t>NCAE&amp;PR, NEW DELHI</t>
  </si>
  <si>
    <t>Total Eco. Statistics and Management</t>
  </si>
  <si>
    <t>Ag.Edu.</t>
  </si>
  <si>
    <t>NAARM, HYDERABAD</t>
  </si>
  <si>
    <t>NAARM, Hyderabad</t>
  </si>
  <si>
    <t>CBIN0283252</t>
  </si>
  <si>
    <t>Education division-Plan</t>
  </si>
  <si>
    <t>Pusa Main Branch, New Delhi</t>
  </si>
  <si>
    <t>SYNB0002413</t>
  </si>
  <si>
    <t>90293050000060</t>
  </si>
  <si>
    <t>Education division-Non-Plan</t>
  </si>
  <si>
    <t xml:space="preserve">Total Agril. Education </t>
  </si>
  <si>
    <t>ICAR HQ.</t>
  </si>
  <si>
    <t>ASRB, NEW DELHI</t>
  </si>
  <si>
    <t>Extension Counter, KAB-I, Pusa, New Delhi</t>
  </si>
  <si>
    <t>ICAR HEADQUARTERS, N.D.</t>
  </si>
  <si>
    <t>New Delhi</t>
  </si>
  <si>
    <t>00691</t>
  </si>
  <si>
    <t>ICAR Hqrs. - Service Section - Non-Plan</t>
  </si>
  <si>
    <t>24133050000016</t>
  </si>
  <si>
    <t>IPR Management, ICAR H.Q., New Delhi</t>
  </si>
  <si>
    <t>D-KMA (DIPA) Non Plan  , NEW DELHI</t>
  </si>
  <si>
    <t>Total Headquarters</t>
  </si>
  <si>
    <t>OTHERS</t>
  </si>
  <si>
    <t>NAIP, NEW DELHI</t>
  </si>
  <si>
    <t>IARI, Pusa Campus, New Delhi</t>
  </si>
  <si>
    <t>NFBFSARA</t>
  </si>
  <si>
    <t>SYNB0009030</t>
  </si>
  <si>
    <t>Total Others</t>
  </si>
  <si>
    <t>Ag. Ext.</t>
  </si>
  <si>
    <t>D-KMA (DIPA)  Plan, NEW DELHI</t>
  </si>
  <si>
    <t>DTE.OF RES. ON WOMEN IN AGRICULTURE, BHUBANESHWAR</t>
  </si>
  <si>
    <t xml:space="preserve">Priyadarshni Mkt. Branch,  CRPF Square, Bhubaneswar </t>
  </si>
  <si>
    <t>Ag. Extension - KVKs(old &amp; New)</t>
  </si>
  <si>
    <t>ZCU, ZONE-I, LUDHIANA</t>
  </si>
  <si>
    <t xml:space="preserve">PAU  Branch,  Ludhiana </t>
  </si>
  <si>
    <t>ZCU, ZONE-II, KOLKATA</t>
  </si>
  <si>
    <t>Bikash Bhawan GOC Branch, Salt Lake, Kolkata</t>
  </si>
  <si>
    <t>ZCU, ZONE-III, BARAPANI</t>
  </si>
  <si>
    <t>ICAR Complex Branch, Barapani</t>
  </si>
  <si>
    <t>12464</t>
  </si>
  <si>
    <t>ZCU, ZONE-IV, KANPUR</t>
  </si>
  <si>
    <t xml:space="preserve">CSAUA&amp;T Branch, Kanpur </t>
  </si>
  <si>
    <t>ZCU, ZONE-V, HYDERABAD</t>
  </si>
  <si>
    <t xml:space="preserve">Edi Bazar Branch, Hyderabad </t>
  </si>
  <si>
    <t>ZCU, ZONE-VI, JODHPUR</t>
  </si>
  <si>
    <t xml:space="preserve">CAZRI Extension Counter, Shastri Nagar, Jodhpur </t>
  </si>
  <si>
    <t>ZCU, ZONE-VII, JABALPUR</t>
  </si>
  <si>
    <t xml:space="preserve">Adhartal Indl. Estate Branch, Jabalpur </t>
  </si>
  <si>
    <t>ZCU, ZONE-VIII, BANGALORE</t>
  </si>
  <si>
    <t>Sadashivanagar  Branch, Bangalore</t>
  </si>
  <si>
    <t>Total Agricultural Extension</t>
  </si>
  <si>
    <t xml:space="preserve">Grand Total </t>
  </si>
  <si>
    <t>March Salary</t>
  </si>
  <si>
    <t xml:space="preserve">Estt. Expenses 2014-15 </t>
  </si>
  <si>
    <t>B.E. 2014-15 (Capital + Revenue)</t>
  </si>
  <si>
    <t>Mushahari Branch</t>
  </si>
  <si>
    <t>SBI0014283</t>
  </si>
  <si>
    <t xml:space="preserve">Loans &amp; Advances </t>
  </si>
  <si>
    <t>Total B.E. 2014-15</t>
  </si>
  <si>
    <t>(Rs. In lakhs)</t>
  </si>
  <si>
    <t>Vote on Account</t>
  </si>
  <si>
    <t>Garkhatanga, Namkum, Ranchi-834010</t>
  </si>
  <si>
    <t xml:space="preserve">Additional funds till date </t>
  </si>
  <si>
    <t xml:space="preserve">Advance release till date </t>
  </si>
  <si>
    <t>state</t>
  </si>
  <si>
    <t>MAHARASHTRA</t>
  </si>
  <si>
    <t>WEST BENGAL</t>
  </si>
  <si>
    <t>ORISSA</t>
  </si>
  <si>
    <t>ANDHRAPRADESH</t>
  </si>
  <si>
    <t>NEW DELHI</t>
  </si>
  <si>
    <t>UTTAR PRADESH</t>
  </si>
  <si>
    <t>TAMILNADU</t>
  </si>
  <si>
    <t>UTRRAKHAND</t>
  </si>
  <si>
    <t>GUJARAT</t>
  </si>
  <si>
    <t>NRC PLANT BIOTECH., N.D.</t>
  </si>
  <si>
    <t>RAJASTHAN</t>
  </si>
  <si>
    <t>MADHY PRADESH</t>
  </si>
  <si>
    <t>KARNATAKA</t>
  </si>
  <si>
    <t>HARYANA</t>
  </si>
  <si>
    <t>DSR, - Seed Production in Agriculture &amp; Fishries</t>
  </si>
  <si>
    <t>NIBSM, RAIPUR</t>
  </si>
  <si>
    <t>CHATTISGARH</t>
  </si>
  <si>
    <t>IIAB, RANCHI</t>
  </si>
  <si>
    <t>JHARKHAND</t>
  </si>
  <si>
    <t>ANDAMAN &amp; NICOBAR</t>
  </si>
  <si>
    <t>JAMMU  KASHMIR</t>
  </si>
  <si>
    <t>KERALA</t>
  </si>
  <si>
    <t>HIMACHAL PRADESH</t>
  </si>
  <si>
    <t>MAHAARASHTRA</t>
  </si>
  <si>
    <t>SIKKIM</t>
  </si>
  <si>
    <t>BIHAR</t>
  </si>
  <si>
    <t>MAHARAHSTRA</t>
  </si>
  <si>
    <t>UTTRAKHAND</t>
  </si>
  <si>
    <t>NAGALAND</t>
  </si>
  <si>
    <t>ASSAM</t>
  </si>
  <si>
    <t>ARUNACHALPRADESH</t>
  </si>
  <si>
    <t>MEGHALAYA</t>
  </si>
  <si>
    <t>GOA</t>
  </si>
  <si>
    <t xml:space="preserve">DWM- Scaling up of Water Productivity in Agriculture </t>
  </si>
  <si>
    <t>CLIMATE RESEILENT AGRICULTURE INITIATIVE (CRAI)</t>
  </si>
  <si>
    <t>PUNJAB</t>
  </si>
  <si>
    <t>Education division -Special Grant to MPKVV, Rahuri</t>
  </si>
  <si>
    <t>NFBFSAR</t>
  </si>
  <si>
    <t/>
  </si>
  <si>
    <t>sports</t>
  </si>
  <si>
    <t>Ist Instalment for 4 months on the basis of Vote on Account</t>
  </si>
  <si>
    <t>Progressive till Jully, 2014</t>
  </si>
  <si>
    <t>2nd instalment -25% of B.E.</t>
  </si>
  <si>
    <t xml:space="preserve">Progressive Release after 2nd quarter </t>
  </si>
  <si>
    <t>Progressive After Ist Quarter</t>
  </si>
  <si>
    <t>NRC ON IFF, Kathihar (New Initiative)</t>
  </si>
  <si>
    <t>0</t>
  </si>
  <si>
    <t>State Bank of India</t>
  </si>
  <si>
    <t xml:space="preserve">University Road, Shivaji Nagar, Pune </t>
  </si>
  <si>
    <t>SBIN0007339</t>
  </si>
  <si>
    <t>National Institute of High Security Animal Diseases (HSADL, BHOPAL)</t>
  </si>
  <si>
    <t>ICAR Branch, Umaim</t>
  </si>
  <si>
    <t>SBIN 0012464</t>
  </si>
  <si>
    <t>Additional after 2nd release</t>
  </si>
  <si>
    <t xml:space="preserve">Advance Release </t>
  </si>
  <si>
    <t>CENTRAL INSTITUTE FOR RESEARCH ON CATTLE, MERRUT CANTT.</t>
  </si>
  <si>
    <t>NON-PLAN B.E. 2014-15 AND PROGRESSIVE RELEASES TILL SEPTEMBER, 2014</t>
  </si>
  <si>
    <t>Progressive releases till Sept.,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</si>
</sst>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Verdana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1" fontId="3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1" fontId="3" fillId="0" borderId="1" xfId="0" applyNumberFormat="1" applyFont="1" applyFill="1" applyBorder="1" applyAlignment="1" applyProtection="1">
      <alignment horizontal="right" vertical="center" wrapText="1"/>
    </xf>
    <xf numFmtId="0" fontId="3" fillId="3" borderId="1" xfId="0" applyNumberFormat="1" applyFont="1" applyFill="1" applyBorder="1" applyAlignment="1">
      <alignment horizontal="righ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1" fontId="3" fillId="3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vertical="top" wrapText="1"/>
    </xf>
    <xf numFmtId="0" fontId="1" fillId="4" borderId="1" xfId="0" applyNumberFormat="1" applyFont="1" applyFill="1" applyBorder="1" applyAlignment="1">
      <alignment horizontal="right" vertical="top" wrapText="1"/>
    </xf>
    <xf numFmtId="0" fontId="1" fillId="4" borderId="1" xfId="0" applyNumberFormat="1" applyFont="1" applyFill="1" applyBorder="1" applyAlignment="1">
      <alignment vertical="top" wrapText="1"/>
    </xf>
    <xf numFmtId="0" fontId="1" fillId="4" borderId="1" xfId="0" applyNumberFormat="1" applyFont="1" applyFill="1" applyBorder="1" applyAlignment="1" applyProtection="1">
      <alignment horizontal="center" vertical="top" wrapText="1"/>
    </xf>
    <xf numFmtId="1" fontId="1" fillId="4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1" xfId="0" applyFont="1" applyBorder="1" applyAlignment="1">
      <alignment vertical="top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5" borderId="1" xfId="0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right" vertical="top" wrapText="1"/>
    </xf>
    <xf numFmtId="1" fontId="1" fillId="3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right" vertical="top" wrapText="1"/>
    </xf>
    <xf numFmtId="0" fontId="3" fillId="4" borderId="1" xfId="0" applyNumberFormat="1" applyFont="1" applyFill="1" applyBorder="1" applyAlignment="1">
      <alignment vertical="top" wrapText="1"/>
    </xf>
    <xf numFmtId="0" fontId="1" fillId="4" borderId="1" xfId="0" applyNumberFormat="1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2" fontId="0" fillId="5" borderId="1" xfId="0" applyNumberFormat="1" applyFill="1" applyBorder="1"/>
    <xf numFmtId="2" fontId="0" fillId="4" borderId="1" xfId="0" applyNumberFormat="1" applyFill="1" applyBorder="1"/>
    <xf numFmtId="2" fontId="5" fillId="4" borderId="1" xfId="0" applyNumberFormat="1" applyFont="1" applyFill="1" applyBorder="1"/>
    <xf numFmtId="2" fontId="0" fillId="5" borderId="1" xfId="0" applyNumberFormat="1" applyFont="1" applyFill="1" applyBorder="1"/>
    <xf numFmtId="2" fontId="5" fillId="4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2" fontId="0" fillId="5" borderId="1" xfId="0" applyNumberFormat="1" applyFont="1" applyFill="1" applyBorder="1" applyAlignment="1">
      <alignment horizontal="center"/>
    </xf>
    <xf numFmtId="0" fontId="0" fillId="0" borderId="0" xfId="0" applyBorder="1"/>
    <xf numFmtId="2" fontId="0" fillId="5" borderId="0" xfId="0" applyNumberFormat="1" applyFill="1" applyBorder="1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Border="1"/>
    <xf numFmtId="2" fontId="5" fillId="4" borderId="1" xfId="0" applyNumberFormat="1" applyFont="1" applyFill="1" applyBorder="1" applyAlignment="1">
      <alignment vertical="center" wrapText="1"/>
    </xf>
    <xf numFmtId="2" fontId="5" fillId="4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vertical="top"/>
    </xf>
    <xf numFmtId="0" fontId="7" fillId="0" borderId="1" xfId="0" applyNumberFormat="1" applyFont="1" applyBorder="1" applyAlignment="1">
      <alignment vertical="top" wrapText="1"/>
    </xf>
    <xf numFmtId="0" fontId="0" fillId="0" borderId="1" xfId="0" applyBorder="1"/>
    <xf numFmtId="0" fontId="8" fillId="2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right" vertical="top" wrapText="1"/>
    </xf>
    <xf numFmtId="0" fontId="8" fillId="0" borderId="1" xfId="0" applyNumberFormat="1" applyFont="1" applyFill="1" applyBorder="1" applyAlignment="1">
      <alignment vertical="top" wrapText="1"/>
    </xf>
    <xf numFmtId="0" fontId="0" fillId="0" borderId="1" xfId="0" quotePrefix="1" applyBorder="1"/>
    <xf numFmtId="2" fontId="5" fillId="5" borderId="2" xfId="0" applyNumberFormat="1" applyFont="1" applyFill="1" applyBorder="1" applyAlignment="1"/>
    <xf numFmtId="0" fontId="5" fillId="0" borderId="0" xfId="0" applyFont="1" applyBorder="1"/>
    <xf numFmtId="0" fontId="5" fillId="4" borderId="0" xfId="0" applyFont="1" applyFill="1" applyAlignment="1">
      <alignment vertical="top" wrapText="1"/>
    </xf>
    <xf numFmtId="2" fontId="5" fillId="4" borderId="3" xfId="0" applyNumberFormat="1" applyFont="1" applyFill="1" applyBorder="1" applyAlignment="1">
      <alignment vertical="center" wrapText="1"/>
    </xf>
    <xf numFmtId="2" fontId="0" fillId="0" borderId="3" xfId="0" applyNumberFormat="1" applyBorder="1"/>
    <xf numFmtId="2" fontId="5" fillId="4" borderId="3" xfId="0" applyNumberFormat="1" applyFont="1" applyFill="1" applyBorder="1"/>
    <xf numFmtId="2" fontId="0" fillId="4" borderId="3" xfId="0" applyNumberFormat="1" applyFill="1" applyBorder="1"/>
    <xf numFmtId="0" fontId="5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2" fontId="4" fillId="7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Border="1" applyAlignment="1" applyProtection="1">
      <alignment horizontal="right" vertical="center" wrapText="1"/>
    </xf>
    <xf numFmtId="2" fontId="9" fillId="0" borderId="1" xfId="0" applyNumberFormat="1" applyFont="1" applyBorder="1"/>
    <xf numFmtId="2" fontId="9" fillId="8" borderId="1" xfId="0" applyNumberFormat="1" applyFont="1" applyFill="1" applyBorder="1"/>
    <xf numFmtId="2" fontId="9" fillId="0" borderId="1" xfId="0" applyNumberFormat="1" applyFont="1" applyFill="1" applyBorder="1"/>
    <xf numFmtId="2" fontId="9" fillId="9" borderId="1" xfId="0" applyNumberFormat="1" applyFont="1" applyFill="1" applyBorder="1" applyAlignment="1">
      <alignment horizontal="center"/>
    </xf>
    <xf numFmtId="2" fontId="9" fillId="6" borderId="1" xfId="0" applyNumberFormat="1" applyFont="1" applyFill="1" applyBorder="1"/>
    <xf numFmtId="2" fontId="10" fillId="6" borderId="1" xfId="0" applyNumberFormat="1" applyFont="1" applyFill="1" applyBorder="1"/>
    <xf numFmtId="2" fontId="9" fillId="5" borderId="1" xfId="0" applyNumberFormat="1" applyFont="1" applyFill="1" applyBorder="1"/>
    <xf numFmtId="2" fontId="9" fillId="0" borderId="4" xfId="0" applyNumberFormat="1" applyFont="1" applyFill="1" applyBorder="1"/>
    <xf numFmtId="2" fontId="0" fillId="4" borderId="1" xfId="0" applyNumberFormat="1" applyFill="1" applyBorder="1" applyAlignment="1">
      <alignment wrapText="1"/>
    </xf>
    <xf numFmtId="2" fontId="9" fillId="0" borderId="3" xfId="0" applyNumberFormat="1" applyFont="1" applyFill="1" applyBorder="1"/>
    <xf numFmtId="2" fontId="9" fillId="0" borderId="4" xfId="0" applyNumberFormat="1" applyFont="1" applyBorder="1"/>
    <xf numFmtId="0" fontId="5" fillId="4" borderId="1" xfId="0" applyFont="1" applyFill="1" applyBorder="1" applyAlignment="1">
      <alignment vertical="top" wrapText="1"/>
    </xf>
    <xf numFmtId="2" fontId="6" fillId="5" borderId="2" xfId="0" applyNumberFormat="1" applyFont="1" applyFill="1" applyBorder="1" applyAlignment="1">
      <alignment horizontal="right"/>
    </xf>
    <xf numFmtId="0" fontId="1" fillId="6" borderId="1" xfId="0" applyNumberFormat="1" applyFont="1" applyFill="1" applyBorder="1" applyAlignment="1">
      <alignment vertical="top" wrapText="1"/>
    </xf>
    <xf numFmtId="0" fontId="1" fillId="6" borderId="1" xfId="0" applyNumberFormat="1" applyFont="1" applyFill="1" applyBorder="1" applyAlignment="1">
      <alignment horizontal="left" vertical="top" wrapText="1"/>
    </xf>
    <xf numFmtId="0" fontId="1" fillId="6" borderId="1" xfId="0" applyNumberFormat="1" applyFont="1" applyFill="1" applyBorder="1" applyAlignment="1" applyProtection="1">
      <alignment horizontal="center" vertical="top" wrapText="1"/>
    </xf>
    <xf numFmtId="0" fontId="1" fillId="6" borderId="1" xfId="0" applyNumberFormat="1" applyFont="1" applyFill="1" applyBorder="1" applyAlignment="1">
      <alignment horizontal="right" vertical="top" wrapText="1"/>
    </xf>
    <xf numFmtId="1" fontId="1" fillId="6" borderId="1" xfId="0" applyNumberFormat="1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vertical="top"/>
    </xf>
    <xf numFmtId="2" fontId="11" fillId="6" borderId="1" xfId="0" applyNumberFormat="1" applyFont="1" applyFill="1" applyBorder="1" applyAlignment="1">
      <alignment horizontal="center"/>
    </xf>
    <xf numFmtId="2" fontId="12" fillId="6" borderId="1" xfId="0" applyNumberFormat="1" applyFont="1" applyFill="1" applyBorder="1"/>
    <xf numFmtId="2" fontId="12" fillId="6" borderId="3" xfId="0" applyNumberFormat="1" applyFont="1" applyFill="1" applyBorder="1"/>
    <xf numFmtId="2" fontId="11" fillId="6" borderId="1" xfId="0" applyNumberFormat="1" applyFont="1" applyFill="1" applyBorder="1"/>
    <xf numFmtId="0" fontId="13" fillId="0" borderId="0" xfId="0" applyFont="1"/>
    <xf numFmtId="0" fontId="11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63"/>
  <sheetViews>
    <sheetView tabSelected="1" view="pageBreakPreview" zoomScaleNormal="100" zoomScaleSheetLayoutView="100" workbookViewId="0">
      <pane xSplit="3" ySplit="3" topLeftCell="L118" activePane="bottomRight" state="frozen"/>
      <selection pane="topRight" activeCell="D1" sqref="D1"/>
      <selection pane="bottomLeft" activeCell="A4" sqref="A4"/>
      <selection pane="bottomRight" activeCell="B1" sqref="B1:N1"/>
    </sheetView>
  </sheetViews>
  <sheetFormatPr defaultRowHeight="15" x14ac:dyDescent="0.25"/>
  <cols>
    <col min="1" max="1" width="7" customWidth="1"/>
    <col min="3" max="3" width="35.85546875" customWidth="1"/>
    <col min="4" max="4" width="9.140625" hidden="1" customWidth="1"/>
    <col min="5" max="5" width="15.140625" hidden="1" customWidth="1"/>
    <col min="6" max="6" width="26.140625" hidden="1" customWidth="1"/>
    <col min="7" max="7" width="19.85546875" hidden="1" customWidth="1"/>
    <col min="8" max="8" width="24.140625" hidden="1" customWidth="1"/>
    <col min="9" max="9" width="9.140625" hidden="1" customWidth="1"/>
    <col min="10" max="10" width="10.85546875" hidden="1" customWidth="1"/>
    <col min="11" max="11" width="13.28515625" hidden="1" customWidth="1"/>
    <col min="12" max="12" width="13.85546875" style="34" customWidth="1"/>
    <col min="13" max="13" width="11" style="34" customWidth="1"/>
    <col min="14" max="14" width="12.42578125" style="34" customWidth="1"/>
    <col min="15" max="15" width="13.85546875" style="34" hidden="1" customWidth="1"/>
    <col min="16" max="17" width="11.7109375" style="34" hidden="1" customWidth="1"/>
    <col min="18" max="18" width="11.42578125" hidden="1" customWidth="1"/>
    <col min="19" max="21" width="9.140625" style="45" hidden="1" customWidth="1"/>
    <col min="22" max="22" width="9.140625" hidden="1" customWidth="1"/>
    <col min="23" max="23" width="11.7109375" style="52" hidden="1" customWidth="1"/>
    <col min="24" max="24" width="11.28515625" style="52" hidden="1" customWidth="1"/>
    <col min="25" max="25" width="9.140625" style="49" hidden="1" customWidth="1"/>
    <col min="26" max="27" width="9.140625" hidden="1" customWidth="1"/>
    <col min="28" max="28" width="12" style="52" customWidth="1"/>
  </cols>
  <sheetData>
    <row r="1" spans="1:28" s="42" customFormat="1" ht="15.75" x14ac:dyDescent="0.25">
      <c r="C1" s="92" t="s">
        <v>405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43"/>
      <c r="P1" s="43"/>
      <c r="Q1" s="43"/>
      <c r="S1" s="46"/>
      <c r="T1" s="46"/>
      <c r="U1" s="46"/>
      <c r="W1" s="52"/>
      <c r="X1" s="52"/>
      <c r="Y1" s="49"/>
    </row>
    <row r="2" spans="1:28" s="42" customFormat="1" x14ac:dyDescent="0.25">
      <c r="L2" s="43"/>
      <c r="M2" s="43"/>
      <c r="O2" s="57" t="s">
        <v>389</v>
      </c>
      <c r="P2" s="57"/>
      <c r="Q2" s="57"/>
      <c r="R2" s="58"/>
      <c r="S2" s="46"/>
      <c r="T2" s="46"/>
      <c r="U2" s="46"/>
      <c r="W2" s="52"/>
      <c r="X2" s="52"/>
      <c r="Y2" s="49"/>
      <c r="AB2" s="80" t="s">
        <v>343</v>
      </c>
    </row>
    <row r="3" spans="1:28" s="44" customFormat="1" ht="44.25" customHeight="1" x14ac:dyDescent="0.25">
      <c r="A3" s="1" t="s">
        <v>0</v>
      </c>
      <c r="B3" s="1" t="s">
        <v>1</v>
      </c>
      <c r="C3" s="1" t="s">
        <v>2</v>
      </c>
      <c r="D3" s="18" t="s">
        <v>3</v>
      </c>
      <c r="E3" s="31" t="s">
        <v>4</v>
      </c>
      <c r="F3" s="31" t="s">
        <v>5</v>
      </c>
      <c r="G3" s="31" t="s">
        <v>6</v>
      </c>
      <c r="H3" s="32" t="s">
        <v>7</v>
      </c>
      <c r="I3" s="31" t="s">
        <v>8</v>
      </c>
      <c r="J3" s="33" t="s">
        <v>9</v>
      </c>
      <c r="K3" s="33" t="s">
        <v>10</v>
      </c>
      <c r="L3" s="38" t="s">
        <v>338</v>
      </c>
      <c r="M3" s="38" t="s">
        <v>341</v>
      </c>
      <c r="N3" s="38" t="s">
        <v>342</v>
      </c>
      <c r="O3" s="47" t="s">
        <v>337</v>
      </c>
      <c r="P3" s="47" t="s">
        <v>336</v>
      </c>
      <c r="Q3" s="47" t="s">
        <v>344</v>
      </c>
      <c r="R3" s="47" t="s">
        <v>390</v>
      </c>
      <c r="S3" s="48" t="s">
        <v>346</v>
      </c>
      <c r="T3" s="48" t="s">
        <v>347</v>
      </c>
      <c r="U3" s="59" t="s">
        <v>388</v>
      </c>
      <c r="V3" s="60" t="s">
        <v>393</v>
      </c>
      <c r="W3" s="64" t="s">
        <v>391</v>
      </c>
      <c r="X3" s="65" t="s">
        <v>392</v>
      </c>
      <c r="Y3" s="76" t="s">
        <v>402</v>
      </c>
      <c r="AA3" s="44" t="s">
        <v>403</v>
      </c>
      <c r="AB3" s="79" t="s">
        <v>406</v>
      </c>
    </row>
    <row r="4" spans="1:28" ht="20.100000000000001" customHeight="1" x14ac:dyDescent="0.25">
      <c r="A4" s="2">
        <v>1</v>
      </c>
      <c r="B4" s="3" t="s">
        <v>11</v>
      </c>
      <c r="C4" s="3" t="s">
        <v>12</v>
      </c>
      <c r="D4" s="4">
        <v>39</v>
      </c>
      <c r="E4" s="3" t="s">
        <v>13</v>
      </c>
      <c r="F4" s="3" t="s">
        <v>14</v>
      </c>
      <c r="G4" s="2">
        <v>1633</v>
      </c>
      <c r="H4" s="5">
        <v>11072609110</v>
      </c>
      <c r="I4" s="3" t="s">
        <v>15</v>
      </c>
      <c r="J4" s="6">
        <v>7103</v>
      </c>
      <c r="K4" s="6">
        <v>275529</v>
      </c>
      <c r="L4" s="39">
        <v>2903</v>
      </c>
      <c r="M4" s="39">
        <v>10</v>
      </c>
      <c r="N4" s="39">
        <f>L4+M4</f>
        <v>2913</v>
      </c>
      <c r="O4" s="34">
        <v>2250</v>
      </c>
      <c r="P4" s="34">
        <v>187.5</v>
      </c>
      <c r="Q4" s="34">
        <f>ROUND(L4/3,2)-P4</f>
        <v>780.17</v>
      </c>
      <c r="R4" s="49">
        <f>+P4+Q4</f>
        <v>967.67</v>
      </c>
      <c r="S4" s="49"/>
      <c r="T4" s="49"/>
      <c r="U4" s="49"/>
      <c r="V4" s="61">
        <f>R4+S4+T4+U4</f>
        <v>967.67</v>
      </c>
      <c r="W4" s="49">
        <f t="shared" ref="W4:W31" si="0">ROUND(L4*0.25,2)-T4</f>
        <v>725.75</v>
      </c>
      <c r="X4" s="49">
        <f>V4+W4</f>
        <v>1693.42</v>
      </c>
      <c r="AB4" s="49">
        <f t="shared" ref="AB4:AB12" si="1">X4+Y4+AA4</f>
        <v>1693.42</v>
      </c>
    </row>
    <row r="5" spans="1:28" ht="20.100000000000001" customHeight="1" x14ac:dyDescent="0.25">
      <c r="A5" s="2">
        <v>2</v>
      </c>
      <c r="B5" s="3" t="s">
        <v>11</v>
      </c>
      <c r="C5" s="3" t="s">
        <v>16</v>
      </c>
      <c r="D5" s="4">
        <v>40</v>
      </c>
      <c r="E5" s="3" t="s">
        <v>13</v>
      </c>
      <c r="F5" s="3" t="s">
        <v>17</v>
      </c>
      <c r="G5" s="2">
        <v>3071</v>
      </c>
      <c r="H5" s="5">
        <v>10391779335</v>
      </c>
      <c r="I5" s="3" t="s">
        <v>15</v>
      </c>
      <c r="J5" s="6">
        <v>33</v>
      </c>
      <c r="K5" s="6">
        <v>25350415</v>
      </c>
      <c r="L5" s="39">
        <v>2390</v>
      </c>
      <c r="M5" s="39">
        <v>11</v>
      </c>
      <c r="N5" s="39">
        <f t="shared" ref="N5:N68" si="2">L5+M5</f>
        <v>2401</v>
      </c>
      <c r="O5" s="34">
        <v>1775.4</v>
      </c>
      <c r="P5" s="34">
        <v>148</v>
      </c>
      <c r="Q5" s="34">
        <f t="shared" ref="Q5:Q68" si="3">ROUND(L5/3,2)-P5</f>
        <v>648.66999999999996</v>
      </c>
      <c r="R5" s="49">
        <f t="shared" ref="R5:R68" si="4">+P5+Q5</f>
        <v>796.67</v>
      </c>
      <c r="S5" s="49"/>
      <c r="T5" s="49"/>
      <c r="U5" s="49"/>
      <c r="V5" s="61">
        <f t="shared" ref="V5:V68" si="5">R5+S5+T5+U5</f>
        <v>796.67</v>
      </c>
      <c r="W5" s="49">
        <f t="shared" si="0"/>
        <v>597.5</v>
      </c>
      <c r="X5" s="49">
        <f t="shared" ref="X5:X68" si="6">V5+W5</f>
        <v>1394.17</v>
      </c>
      <c r="AB5" s="49">
        <f t="shared" si="1"/>
        <v>1394.17</v>
      </c>
    </row>
    <row r="6" spans="1:28" ht="20.100000000000001" customHeight="1" x14ac:dyDescent="0.25">
      <c r="A6" s="2">
        <v>3</v>
      </c>
      <c r="B6" s="3" t="s">
        <v>11</v>
      </c>
      <c r="C6" s="3" t="s">
        <v>18</v>
      </c>
      <c r="D6" s="4">
        <v>32</v>
      </c>
      <c r="E6" s="3" t="s">
        <v>13</v>
      </c>
      <c r="F6" s="3" t="s">
        <v>19</v>
      </c>
      <c r="G6" s="2" t="s">
        <v>20</v>
      </c>
      <c r="H6" s="5">
        <v>10329386033</v>
      </c>
      <c r="I6" s="3" t="s">
        <v>15</v>
      </c>
      <c r="J6" s="6">
        <v>671</v>
      </c>
      <c r="K6" s="6">
        <v>2367663</v>
      </c>
      <c r="L6" s="39">
        <v>6336</v>
      </c>
      <c r="M6" s="39">
        <v>20</v>
      </c>
      <c r="N6" s="39">
        <f t="shared" si="2"/>
        <v>6356</v>
      </c>
      <c r="O6" s="34">
        <v>2770.5</v>
      </c>
      <c r="P6" s="34">
        <v>230.9</v>
      </c>
      <c r="Q6" s="34">
        <f t="shared" si="3"/>
        <v>1881.1</v>
      </c>
      <c r="R6" s="49">
        <f t="shared" si="4"/>
        <v>2112</v>
      </c>
      <c r="S6" s="49"/>
      <c r="T6" s="49"/>
      <c r="U6" s="49"/>
      <c r="V6" s="61">
        <f t="shared" si="5"/>
        <v>2112</v>
      </c>
      <c r="W6" s="49">
        <f t="shared" si="0"/>
        <v>1584</v>
      </c>
      <c r="X6" s="49">
        <f t="shared" si="6"/>
        <v>3696</v>
      </c>
      <c r="AB6" s="49">
        <f t="shared" si="1"/>
        <v>3696</v>
      </c>
    </row>
    <row r="7" spans="1:28" ht="20.100000000000001" customHeight="1" x14ac:dyDescent="0.25">
      <c r="A7" s="2">
        <v>4</v>
      </c>
      <c r="B7" s="3" t="s">
        <v>11</v>
      </c>
      <c r="C7" s="3" t="s">
        <v>21</v>
      </c>
      <c r="D7" s="4">
        <v>18</v>
      </c>
      <c r="E7" s="3" t="s">
        <v>13</v>
      </c>
      <c r="F7" s="3" t="s">
        <v>22</v>
      </c>
      <c r="G7" s="2">
        <v>1980</v>
      </c>
      <c r="H7" s="5">
        <v>10487702171</v>
      </c>
      <c r="I7" s="3" t="s">
        <v>15</v>
      </c>
      <c r="J7" s="6">
        <v>883</v>
      </c>
      <c r="K7" s="6">
        <v>2410555</v>
      </c>
      <c r="L7" s="39">
        <v>3890</v>
      </c>
      <c r="M7" s="39">
        <v>15</v>
      </c>
      <c r="N7" s="39">
        <f t="shared" si="2"/>
        <v>3905</v>
      </c>
      <c r="O7" s="34">
        <v>2080.5</v>
      </c>
      <c r="P7" s="34">
        <v>173.4</v>
      </c>
      <c r="Q7" s="34">
        <f t="shared" si="3"/>
        <v>1123.27</v>
      </c>
      <c r="R7" s="49">
        <f t="shared" si="4"/>
        <v>1296.67</v>
      </c>
      <c r="S7" s="49"/>
      <c r="T7" s="49"/>
      <c r="U7" s="49"/>
      <c r="V7" s="61">
        <f t="shared" si="5"/>
        <v>1296.67</v>
      </c>
      <c r="W7" s="49">
        <f t="shared" si="0"/>
        <v>972.5</v>
      </c>
      <c r="X7" s="49">
        <f t="shared" si="6"/>
        <v>2269.17</v>
      </c>
      <c r="AB7" s="49">
        <f t="shared" si="1"/>
        <v>2269.17</v>
      </c>
    </row>
    <row r="8" spans="1:28" ht="20.100000000000001" customHeight="1" x14ac:dyDescent="0.25">
      <c r="A8" s="2">
        <v>5</v>
      </c>
      <c r="B8" s="3" t="s">
        <v>11</v>
      </c>
      <c r="C8" s="3" t="s">
        <v>23</v>
      </c>
      <c r="D8" s="4">
        <v>100</v>
      </c>
      <c r="E8" s="3" t="s">
        <v>24</v>
      </c>
      <c r="F8" s="3" t="s">
        <v>25</v>
      </c>
      <c r="G8" s="2" t="s">
        <v>26</v>
      </c>
      <c r="H8" s="5">
        <v>90293050000017</v>
      </c>
      <c r="I8" s="3" t="s">
        <v>27</v>
      </c>
      <c r="J8" s="6">
        <v>11</v>
      </c>
      <c r="K8" s="6">
        <v>25846420</v>
      </c>
      <c r="L8" s="39">
        <v>28673</v>
      </c>
      <c r="M8" s="39">
        <v>60</v>
      </c>
      <c r="N8" s="39">
        <f t="shared" si="2"/>
        <v>28733</v>
      </c>
      <c r="O8" s="34">
        <v>14534</v>
      </c>
      <c r="P8" s="34">
        <v>1211.2</v>
      </c>
      <c r="Q8" s="34">
        <f t="shared" si="3"/>
        <v>8346.4699999999993</v>
      </c>
      <c r="R8" s="49">
        <f t="shared" si="4"/>
        <v>9557.67</v>
      </c>
      <c r="S8" s="49"/>
      <c r="T8" s="49"/>
      <c r="U8" s="49"/>
      <c r="V8" s="61">
        <f t="shared" si="5"/>
        <v>9557.67</v>
      </c>
      <c r="W8" s="49">
        <f t="shared" si="0"/>
        <v>7168.25</v>
      </c>
      <c r="X8" s="49">
        <f>V8+W8</f>
        <v>16725.919999999998</v>
      </c>
      <c r="Y8" s="49">
        <v>210</v>
      </c>
      <c r="AB8" s="49">
        <f t="shared" si="1"/>
        <v>16935.919999999998</v>
      </c>
    </row>
    <row r="9" spans="1:28" ht="20.100000000000001" customHeight="1" x14ac:dyDescent="0.25">
      <c r="A9" s="2">
        <v>6</v>
      </c>
      <c r="B9" s="3" t="s">
        <v>11</v>
      </c>
      <c r="C9" s="3" t="s">
        <v>28</v>
      </c>
      <c r="D9" s="4">
        <v>28</v>
      </c>
      <c r="E9" s="3" t="s">
        <v>13</v>
      </c>
      <c r="F9" s="3" t="s">
        <v>29</v>
      </c>
      <c r="G9" s="2">
        <v>7477</v>
      </c>
      <c r="H9" s="5">
        <v>11385811011</v>
      </c>
      <c r="I9" s="3" t="s">
        <v>15</v>
      </c>
      <c r="J9" s="6">
        <v>510</v>
      </c>
      <c r="K9" s="6">
        <v>2730833</v>
      </c>
      <c r="L9" s="39">
        <v>2970</v>
      </c>
      <c r="M9" s="39">
        <v>20</v>
      </c>
      <c r="N9" s="39">
        <f t="shared" si="2"/>
        <v>2990</v>
      </c>
      <c r="O9" s="34">
        <v>2480.3000000000002</v>
      </c>
      <c r="P9" s="34">
        <v>206.7</v>
      </c>
      <c r="Q9" s="34">
        <f t="shared" si="3"/>
        <v>783.3</v>
      </c>
      <c r="R9" s="49">
        <f t="shared" si="4"/>
        <v>990</v>
      </c>
      <c r="S9" s="49">
        <v>20</v>
      </c>
      <c r="T9" s="49"/>
      <c r="U9" s="49"/>
      <c r="V9" s="61">
        <f t="shared" si="5"/>
        <v>1010</v>
      </c>
      <c r="W9" s="49">
        <f t="shared" si="0"/>
        <v>742.5</v>
      </c>
      <c r="X9" s="49">
        <f>V9+W9</f>
        <v>1752.5</v>
      </c>
      <c r="AB9" s="49">
        <f t="shared" si="1"/>
        <v>1752.5</v>
      </c>
    </row>
    <row r="10" spans="1:28" ht="20.100000000000001" customHeight="1" x14ac:dyDescent="0.25">
      <c r="A10" s="2">
        <v>7</v>
      </c>
      <c r="B10" s="3" t="s">
        <v>11</v>
      </c>
      <c r="C10" s="3" t="s">
        <v>30</v>
      </c>
      <c r="D10" s="4">
        <v>33</v>
      </c>
      <c r="E10" s="3" t="s">
        <v>13</v>
      </c>
      <c r="F10" s="3" t="s">
        <v>31</v>
      </c>
      <c r="G10" s="2">
        <v>1962</v>
      </c>
      <c r="H10" s="5">
        <v>10298336616</v>
      </c>
      <c r="I10" s="3" t="s">
        <v>32</v>
      </c>
      <c r="J10" s="6">
        <v>512</v>
      </c>
      <c r="K10" s="6">
        <v>2572582</v>
      </c>
      <c r="L10" s="39">
        <v>1913</v>
      </c>
      <c r="M10" s="39">
        <v>15</v>
      </c>
      <c r="N10" s="39">
        <f t="shared" si="2"/>
        <v>1928</v>
      </c>
      <c r="O10" s="34">
        <v>1600</v>
      </c>
      <c r="P10" s="34">
        <v>133.30000000000001</v>
      </c>
      <c r="Q10" s="34">
        <f t="shared" si="3"/>
        <v>504.36999999999995</v>
      </c>
      <c r="R10" s="49">
        <f t="shared" si="4"/>
        <v>637.66999999999996</v>
      </c>
      <c r="S10" s="49"/>
      <c r="T10" s="49"/>
      <c r="U10" s="49"/>
      <c r="V10" s="61">
        <f t="shared" si="5"/>
        <v>637.66999999999996</v>
      </c>
      <c r="W10" s="49">
        <f t="shared" si="0"/>
        <v>478.25</v>
      </c>
      <c r="X10" s="49">
        <f t="shared" si="6"/>
        <v>1115.92</v>
      </c>
      <c r="AB10" s="49">
        <f t="shared" si="1"/>
        <v>1115.92</v>
      </c>
    </row>
    <row r="11" spans="1:28" ht="20.100000000000001" customHeight="1" x14ac:dyDescent="0.25">
      <c r="A11" s="2">
        <v>8</v>
      </c>
      <c r="B11" s="3" t="s">
        <v>11</v>
      </c>
      <c r="C11" s="3" t="s">
        <v>33</v>
      </c>
      <c r="D11" s="4">
        <v>7</v>
      </c>
      <c r="E11" s="3" t="s">
        <v>13</v>
      </c>
      <c r="F11" s="3" t="s">
        <v>34</v>
      </c>
      <c r="G11" s="2" t="s">
        <v>35</v>
      </c>
      <c r="H11" s="5">
        <v>10890744359</v>
      </c>
      <c r="I11" s="3" t="s">
        <v>32</v>
      </c>
      <c r="J11" s="6">
        <v>522</v>
      </c>
      <c r="K11" s="6">
        <v>2480738</v>
      </c>
      <c r="L11" s="39">
        <v>3023</v>
      </c>
      <c r="M11" s="39">
        <v>10</v>
      </c>
      <c r="N11" s="39">
        <f t="shared" si="2"/>
        <v>3033</v>
      </c>
      <c r="O11" s="34">
        <v>2351</v>
      </c>
      <c r="P11" s="34">
        <v>195.9</v>
      </c>
      <c r="Q11" s="34">
        <f t="shared" si="3"/>
        <v>811.77</v>
      </c>
      <c r="R11" s="49">
        <f t="shared" si="4"/>
        <v>1007.67</v>
      </c>
      <c r="S11" s="49"/>
      <c r="T11" s="49">
        <v>200</v>
      </c>
      <c r="U11" s="49"/>
      <c r="V11" s="61">
        <f t="shared" si="5"/>
        <v>1207.67</v>
      </c>
      <c r="W11" s="49">
        <f t="shared" si="0"/>
        <v>555.75</v>
      </c>
      <c r="X11" s="49">
        <f t="shared" si="6"/>
        <v>1763.42</v>
      </c>
      <c r="AB11" s="49">
        <f t="shared" si="1"/>
        <v>1763.42</v>
      </c>
    </row>
    <row r="12" spans="1:28" ht="20.100000000000001" customHeight="1" x14ac:dyDescent="0.25">
      <c r="A12" s="2">
        <v>9</v>
      </c>
      <c r="B12" s="3" t="s">
        <v>11</v>
      </c>
      <c r="C12" s="3" t="s">
        <v>36</v>
      </c>
      <c r="D12" s="4">
        <v>60</v>
      </c>
      <c r="E12" s="3" t="s">
        <v>13</v>
      </c>
      <c r="F12" s="3" t="s">
        <v>37</v>
      </c>
      <c r="G12" s="2" t="s">
        <v>38</v>
      </c>
      <c r="H12" s="5">
        <v>11143371878</v>
      </c>
      <c r="I12" s="3" t="s">
        <v>32</v>
      </c>
      <c r="J12" s="6">
        <v>547</v>
      </c>
      <c r="K12" s="6">
        <v>2530381</v>
      </c>
      <c r="L12" s="39">
        <v>434</v>
      </c>
      <c r="M12" s="39">
        <v>0</v>
      </c>
      <c r="N12" s="39">
        <f t="shared" si="2"/>
        <v>434</v>
      </c>
      <c r="O12" s="34">
        <v>280</v>
      </c>
      <c r="P12" s="34">
        <v>23.3</v>
      </c>
      <c r="Q12" s="34">
        <f t="shared" si="3"/>
        <v>121.36999999999999</v>
      </c>
      <c r="R12" s="49">
        <f t="shared" si="4"/>
        <v>144.66999999999999</v>
      </c>
      <c r="S12" s="49"/>
      <c r="T12" s="49"/>
      <c r="U12" s="49"/>
      <c r="V12" s="61">
        <f t="shared" si="5"/>
        <v>144.66999999999999</v>
      </c>
      <c r="W12" s="49">
        <f t="shared" si="0"/>
        <v>108.5</v>
      </c>
      <c r="X12" s="49">
        <f t="shared" si="6"/>
        <v>253.17</v>
      </c>
      <c r="AB12" s="49">
        <f t="shared" si="1"/>
        <v>253.17</v>
      </c>
    </row>
    <row r="13" spans="1:28" ht="20.100000000000001" customHeight="1" x14ac:dyDescent="0.25">
      <c r="A13" s="2">
        <v>10</v>
      </c>
      <c r="B13" s="3" t="s">
        <v>11</v>
      </c>
      <c r="C13" s="3" t="s">
        <v>39</v>
      </c>
      <c r="D13" s="4">
        <v>109</v>
      </c>
      <c r="E13" s="3" t="s">
        <v>24</v>
      </c>
      <c r="F13" s="3" t="s">
        <v>40</v>
      </c>
      <c r="G13" s="2" t="s">
        <v>41</v>
      </c>
      <c r="H13" s="5">
        <v>91213050000016</v>
      </c>
      <c r="I13" s="3" t="s">
        <v>27</v>
      </c>
      <c r="J13" s="6">
        <v>11</v>
      </c>
      <c r="K13" s="6">
        <v>25842495</v>
      </c>
      <c r="L13" s="39">
        <v>4957</v>
      </c>
      <c r="M13" s="39">
        <v>17</v>
      </c>
      <c r="N13" s="39">
        <f t="shared" si="2"/>
        <v>4974</v>
      </c>
      <c r="O13" s="34">
        <v>3141</v>
      </c>
      <c r="P13" s="34">
        <v>261.8</v>
      </c>
      <c r="Q13" s="34">
        <f t="shared" si="3"/>
        <v>1390.53</v>
      </c>
      <c r="R13" s="49">
        <f t="shared" si="4"/>
        <v>1652.33</v>
      </c>
      <c r="S13" s="49"/>
      <c r="T13" s="49"/>
      <c r="U13" s="49"/>
      <c r="V13" s="61">
        <f t="shared" si="5"/>
        <v>1652.33</v>
      </c>
      <c r="W13" s="49">
        <f t="shared" si="0"/>
        <v>1239.25</v>
      </c>
      <c r="X13" s="49">
        <f t="shared" si="6"/>
        <v>2891.58</v>
      </c>
      <c r="AB13" s="49">
        <f>X13+Y13+AA13</f>
        <v>2891.58</v>
      </c>
    </row>
    <row r="14" spans="1:28" ht="20.100000000000001" customHeight="1" x14ac:dyDescent="0.25">
      <c r="A14" s="2">
        <v>11</v>
      </c>
      <c r="B14" s="3" t="s">
        <v>11</v>
      </c>
      <c r="C14" s="3" t="s">
        <v>42</v>
      </c>
      <c r="D14" s="4">
        <v>70</v>
      </c>
      <c r="E14" s="3" t="s">
        <v>13</v>
      </c>
      <c r="F14" s="3" t="s">
        <v>43</v>
      </c>
      <c r="G14" s="2">
        <v>10618</v>
      </c>
      <c r="H14" s="5">
        <v>10663184080</v>
      </c>
      <c r="I14" s="3" t="s">
        <v>32</v>
      </c>
      <c r="J14" s="6">
        <v>422</v>
      </c>
      <c r="K14" s="6">
        <v>2472923</v>
      </c>
      <c r="L14" s="39">
        <v>2853</v>
      </c>
      <c r="M14" s="39">
        <v>5</v>
      </c>
      <c r="N14" s="39">
        <f t="shared" si="2"/>
        <v>2858</v>
      </c>
      <c r="O14" s="34">
        <v>2260</v>
      </c>
      <c r="P14" s="34">
        <v>188.3</v>
      </c>
      <c r="Q14" s="34">
        <f t="shared" si="3"/>
        <v>762.7</v>
      </c>
      <c r="R14" s="49">
        <f t="shared" si="4"/>
        <v>951</v>
      </c>
      <c r="S14" s="49"/>
      <c r="T14" s="49">
        <v>88.53</v>
      </c>
      <c r="U14" s="49"/>
      <c r="V14" s="61">
        <f t="shared" si="5"/>
        <v>1039.53</v>
      </c>
      <c r="W14" s="49">
        <f t="shared" si="0"/>
        <v>624.72</v>
      </c>
      <c r="X14" s="49">
        <f t="shared" si="6"/>
        <v>1664.25</v>
      </c>
      <c r="AB14" s="49">
        <f t="shared" ref="AB14:AB77" si="7">X14+Y14+AA14</f>
        <v>1664.25</v>
      </c>
    </row>
    <row r="15" spans="1:28" ht="20.100000000000001" customHeight="1" x14ac:dyDescent="0.25">
      <c r="A15" s="2">
        <v>12</v>
      </c>
      <c r="B15" s="3" t="s">
        <v>11</v>
      </c>
      <c r="C15" s="3" t="s">
        <v>44</v>
      </c>
      <c r="D15" s="4">
        <v>71</v>
      </c>
      <c r="E15" s="3" t="s">
        <v>13</v>
      </c>
      <c r="F15" s="3" t="s">
        <v>45</v>
      </c>
      <c r="G15" s="2">
        <v>605</v>
      </c>
      <c r="H15" s="5">
        <v>10861355461</v>
      </c>
      <c r="I15" s="3" t="s">
        <v>32</v>
      </c>
      <c r="J15" s="6">
        <v>5962</v>
      </c>
      <c r="K15" s="6">
        <v>231539</v>
      </c>
      <c r="L15" s="39">
        <v>1367</v>
      </c>
      <c r="M15" s="39">
        <v>8</v>
      </c>
      <c r="N15" s="39">
        <f t="shared" si="2"/>
        <v>1375</v>
      </c>
      <c r="O15" s="34">
        <v>1040.1500000000001</v>
      </c>
      <c r="P15" s="34">
        <v>86.7</v>
      </c>
      <c r="Q15" s="34">
        <f t="shared" si="3"/>
        <v>368.97</v>
      </c>
      <c r="R15" s="49">
        <f t="shared" si="4"/>
        <v>455.67</v>
      </c>
      <c r="S15" s="49"/>
      <c r="T15" s="49"/>
      <c r="U15" s="49"/>
      <c r="V15" s="61">
        <f t="shared" si="5"/>
        <v>455.67</v>
      </c>
      <c r="W15" s="49">
        <f t="shared" si="0"/>
        <v>341.75</v>
      </c>
      <c r="X15" s="49">
        <f t="shared" si="6"/>
        <v>797.42000000000007</v>
      </c>
      <c r="AB15" s="49">
        <f t="shared" si="7"/>
        <v>797.42000000000007</v>
      </c>
    </row>
    <row r="16" spans="1:28" ht="20.100000000000001" customHeight="1" x14ac:dyDescent="0.25">
      <c r="A16" s="2">
        <v>13</v>
      </c>
      <c r="B16" s="3" t="s">
        <v>11</v>
      </c>
      <c r="C16" s="3" t="s">
        <v>46</v>
      </c>
      <c r="D16" s="4">
        <v>108</v>
      </c>
      <c r="E16" s="3" t="s">
        <v>47</v>
      </c>
      <c r="F16" s="3" t="s">
        <v>48</v>
      </c>
      <c r="G16" s="2" t="s">
        <v>49</v>
      </c>
      <c r="H16" s="5">
        <v>20378076742</v>
      </c>
      <c r="I16" s="3" t="s">
        <v>27</v>
      </c>
      <c r="J16" s="6">
        <v>11</v>
      </c>
      <c r="K16" s="6">
        <v>2584147</v>
      </c>
      <c r="L16" s="39">
        <v>562</v>
      </c>
      <c r="M16" s="39">
        <v>3</v>
      </c>
      <c r="N16" s="39">
        <f t="shared" si="2"/>
        <v>565</v>
      </c>
      <c r="O16" s="34">
        <v>500.2</v>
      </c>
      <c r="P16" s="34">
        <v>41.7</v>
      </c>
      <c r="Q16" s="34">
        <f t="shared" si="3"/>
        <v>145.63</v>
      </c>
      <c r="R16" s="49">
        <f t="shared" si="4"/>
        <v>187.32999999999998</v>
      </c>
      <c r="S16" s="49"/>
      <c r="T16" s="49"/>
      <c r="U16" s="49"/>
      <c r="V16" s="61">
        <f t="shared" si="5"/>
        <v>187.32999999999998</v>
      </c>
      <c r="W16" s="49">
        <f t="shared" si="0"/>
        <v>140.5</v>
      </c>
      <c r="X16" s="49">
        <f t="shared" si="6"/>
        <v>327.83</v>
      </c>
      <c r="AB16" s="49">
        <f t="shared" si="7"/>
        <v>327.83</v>
      </c>
    </row>
    <row r="17" spans="1:28" ht="20.100000000000001" customHeight="1" x14ac:dyDescent="0.25">
      <c r="A17" s="2">
        <v>14</v>
      </c>
      <c r="B17" s="3" t="s">
        <v>11</v>
      </c>
      <c r="C17" s="3" t="s">
        <v>50</v>
      </c>
      <c r="D17" s="4">
        <v>72</v>
      </c>
      <c r="E17" s="3" t="s">
        <v>13</v>
      </c>
      <c r="F17" s="3" t="s">
        <v>51</v>
      </c>
      <c r="G17" s="2" t="s">
        <v>52</v>
      </c>
      <c r="H17" s="5">
        <v>10283132519</v>
      </c>
      <c r="I17" s="3" t="s">
        <v>32</v>
      </c>
      <c r="J17" s="6">
        <v>285</v>
      </c>
      <c r="K17" s="6">
        <v>2672550</v>
      </c>
      <c r="L17" s="39">
        <v>978</v>
      </c>
      <c r="M17" s="39">
        <v>5</v>
      </c>
      <c r="N17" s="39">
        <f t="shared" si="2"/>
        <v>983</v>
      </c>
      <c r="O17" s="34">
        <v>780</v>
      </c>
      <c r="P17" s="34">
        <v>65</v>
      </c>
      <c r="Q17" s="34">
        <f t="shared" si="3"/>
        <v>261</v>
      </c>
      <c r="R17" s="49">
        <f t="shared" si="4"/>
        <v>326</v>
      </c>
      <c r="S17" s="49"/>
      <c r="T17" s="49"/>
      <c r="U17" s="49"/>
      <c r="V17" s="61">
        <f t="shared" si="5"/>
        <v>326</v>
      </c>
      <c r="W17" s="49">
        <f t="shared" si="0"/>
        <v>244.5</v>
      </c>
      <c r="X17" s="49">
        <f t="shared" si="6"/>
        <v>570.5</v>
      </c>
      <c r="AB17" s="49">
        <f t="shared" si="7"/>
        <v>570.5</v>
      </c>
    </row>
    <row r="18" spans="1:28" ht="20.100000000000001" customHeight="1" x14ac:dyDescent="0.25">
      <c r="A18" s="2">
        <v>15</v>
      </c>
      <c r="B18" s="3" t="s">
        <v>11</v>
      </c>
      <c r="C18" s="3" t="s">
        <v>53</v>
      </c>
      <c r="D18" s="4">
        <v>102</v>
      </c>
      <c r="E18" s="3" t="s">
        <v>24</v>
      </c>
      <c r="F18" s="3" t="s">
        <v>25</v>
      </c>
      <c r="G18" s="2" t="s">
        <v>26</v>
      </c>
      <c r="H18" s="5">
        <v>90293050000089</v>
      </c>
      <c r="I18" s="3" t="s">
        <v>27</v>
      </c>
      <c r="J18" s="6">
        <v>11</v>
      </c>
      <c r="K18" s="6">
        <v>25843984</v>
      </c>
      <c r="L18" s="39">
        <v>715</v>
      </c>
      <c r="M18" s="39">
        <v>1</v>
      </c>
      <c r="N18" s="39">
        <f t="shared" si="2"/>
        <v>716</v>
      </c>
      <c r="O18" s="34">
        <v>570</v>
      </c>
      <c r="P18" s="34">
        <v>47.5</v>
      </c>
      <c r="Q18" s="34">
        <f t="shared" si="3"/>
        <v>190.83</v>
      </c>
      <c r="R18" s="49">
        <f t="shared" si="4"/>
        <v>238.33</v>
      </c>
      <c r="S18" s="49">
        <v>20</v>
      </c>
      <c r="T18" s="49"/>
      <c r="U18" s="49"/>
      <c r="V18" s="61">
        <f t="shared" si="5"/>
        <v>258.33000000000004</v>
      </c>
      <c r="W18" s="49">
        <f t="shared" si="0"/>
        <v>178.75</v>
      </c>
      <c r="X18" s="49">
        <f t="shared" si="6"/>
        <v>437.08000000000004</v>
      </c>
      <c r="AB18" s="49">
        <f t="shared" si="7"/>
        <v>437.08000000000004</v>
      </c>
    </row>
    <row r="19" spans="1:28" ht="20.100000000000001" customHeight="1" x14ac:dyDescent="0.25">
      <c r="A19" s="2">
        <v>16</v>
      </c>
      <c r="B19" s="3" t="s">
        <v>11</v>
      </c>
      <c r="C19" s="3" t="s">
        <v>54</v>
      </c>
      <c r="D19" s="4">
        <v>19</v>
      </c>
      <c r="E19" s="3" t="s">
        <v>13</v>
      </c>
      <c r="F19" s="3" t="s">
        <v>55</v>
      </c>
      <c r="G19" s="2">
        <v>2313</v>
      </c>
      <c r="H19" s="5">
        <v>11034770377</v>
      </c>
      <c r="I19" s="3" t="s">
        <v>32</v>
      </c>
      <c r="J19" s="6">
        <v>5644</v>
      </c>
      <c r="K19" s="6">
        <v>260565</v>
      </c>
      <c r="L19" s="39">
        <v>550</v>
      </c>
      <c r="M19" s="39">
        <v>5</v>
      </c>
      <c r="N19" s="39">
        <f t="shared" si="2"/>
        <v>555</v>
      </c>
      <c r="O19" s="34">
        <v>450.1</v>
      </c>
      <c r="P19" s="34">
        <v>37.5</v>
      </c>
      <c r="Q19" s="34">
        <f t="shared" si="3"/>
        <v>145.83000000000001</v>
      </c>
      <c r="R19" s="49">
        <f t="shared" si="4"/>
        <v>183.33</v>
      </c>
      <c r="S19" s="49"/>
      <c r="T19" s="49"/>
      <c r="U19" s="49"/>
      <c r="V19" s="61">
        <f t="shared" si="5"/>
        <v>183.33</v>
      </c>
      <c r="W19" s="49">
        <f t="shared" si="0"/>
        <v>137.5</v>
      </c>
      <c r="X19" s="49">
        <f t="shared" si="6"/>
        <v>320.83000000000004</v>
      </c>
      <c r="AB19" s="49">
        <f t="shared" si="7"/>
        <v>320.83000000000004</v>
      </c>
    </row>
    <row r="20" spans="1:28" ht="20.100000000000001" customHeight="1" x14ac:dyDescent="0.25">
      <c r="A20" s="2">
        <v>17</v>
      </c>
      <c r="B20" s="3" t="s">
        <v>11</v>
      </c>
      <c r="C20" s="3" t="s">
        <v>56</v>
      </c>
      <c r="D20" s="4">
        <v>83</v>
      </c>
      <c r="E20" s="3" t="s">
        <v>57</v>
      </c>
      <c r="F20" s="3" t="s">
        <v>58</v>
      </c>
      <c r="G20" s="2" t="s">
        <v>59</v>
      </c>
      <c r="H20" s="5">
        <v>52114970292</v>
      </c>
      <c r="I20" s="3" t="s">
        <v>27</v>
      </c>
      <c r="J20" s="6">
        <v>40</v>
      </c>
      <c r="K20" s="6">
        <v>24016378</v>
      </c>
      <c r="L20" s="39">
        <v>1312</v>
      </c>
      <c r="M20" s="39">
        <v>5</v>
      </c>
      <c r="N20" s="39">
        <f t="shared" si="2"/>
        <v>1317</v>
      </c>
      <c r="O20" s="34">
        <v>1122</v>
      </c>
      <c r="P20" s="34">
        <v>93.5</v>
      </c>
      <c r="Q20" s="34">
        <f t="shared" si="3"/>
        <v>343.83</v>
      </c>
      <c r="R20" s="49">
        <f t="shared" si="4"/>
        <v>437.33</v>
      </c>
      <c r="S20" s="49"/>
      <c r="T20" s="49"/>
      <c r="U20" s="49"/>
      <c r="V20" s="61">
        <f t="shared" si="5"/>
        <v>437.33</v>
      </c>
      <c r="W20" s="49">
        <f t="shared" si="0"/>
        <v>328</v>
      </c>
      <c r="X20" s="49">
        <f t="shared" si="6"/>
        <v>765.32999999999993</v>
      </c>
      <c r="AB20" s="49">
        <f t="shared" si="7"/>
        <v>765.32999999999993</v>
      </c>
    </row>
    <row r="21" spans="1:28" ht="20.100000000000001" customHeight="1" x14ac:dyDescent="0.25">
      <c r="A21" s="2">
        <v>18</v>
      </c>
      <c r="B21" s="3" t="s">
        <v>11</v>
      </c>
      <c r="C21" s="3" t="s">
        <v>60</v>
      </c>
      <c r="D21" s="4">
        <v>91</v>
      </c>
      <c r="E21" s="3" t="s">
        <v>61</v>
      </c>
      <c r="F21" s="3" t="s">
        <v>62</v>
      </c>
      <c r="G21" s="2" t="s">
        <v>63</v>
      </c>
      <c r="H21" s="5">
        <v>1476201051710</v>
      </c>
      <c r="I21" s="3" t="s">
        <v>27</v>
      </c>
      <c r="J21" s="6">
        <v>731</v>
      </c>
      <c r="K21" s="6">
        <v>2470520</v>
      </c>
      <c r="L21" s="39">
        <v>783</v>
      </c>
      <c r="M21" s="39">
        <v>7</v>
      </c>
      <c r="N21" s="39">
        <f t="shared" si="2"/>
        <v>790</v>
      </c>
      <c r="O21" s="34">
        <v>639.20000000000005</v>
      </c>
      <c r="P21" s="34">
        <v>53.3</v>
      </c>
      <c r="Q21" s="34">
        <f t="shared" si="3"/>
        <v>207.7</v>
      </c>
      <c r="R21" s="49">
        <f t="shared" si="4"/>
        <v>261</v>
      </c>
      <c r="S21" s="49"/>
      <c r="T21" s="49"/>
      <c r="U21" s="49"/>
      <c r="V21" s="61">
        <f t="shared" si="5"/>
        <v>261</v>
      </c>
      <c r="W21" s="49">
        <f t="shared" si="0"/>
        <v>195.75</v>
      </c>
      <c r="X21" s="49">
        <f t="shared" si="6"/>
        <v>456.75</v>
      </c>
      <c r="AB21" s="49">
        <f t="shared" si="7"/>
        <v>456.75</v>
      </c>
    </row>
    <row r="22" spans="1:28" ht="20.100000000000001" customHeight="1" x14ac:dyDescent="0.25">
      <c r="A22" s="2">
        <v>19</v>
      </c>
      <c r="B22" s="3" t="s">
        <v>11</v>
      </c>
      <c r="C22" s="3" t="s">
        <v>64</v>
      </c>
      <c r="D22" s="4">
        <v>20</v>
      </c>
      <c r="E22" s="3" t="s">
        <v>13</v>
      </c>
      <c r="F22" s="3" t="s">
        <v>65</v>
      </c>
      <c r="G22" s="2">
        <v>1316</v>
      </c>
      <c r="H22" s="5">
        <v>10476392081</v>
      </c>
      <c r="I22" s="3" t="s">
        <v>32</v>
      </c>
      <c r="J22" s="6">
        <v>80</v>
      </c>
      <c r="K22" s="6">
        <v>23411961</v>
      </c>
      <c r="L22" s="39">
        <v>780</v>
      </c>
      <c r="M22" s="39">
        <v>3</v>
      </c>
      <c r="N22" s="39">
        <f t="shared" si="2"/>
        <v>783</v>
      </c>
      <c r="O22" s="34">
        <v>630.20000000000005</v>
      </c>
      <c r="P22" s="34">
        <v>52.5</v>
      </c>
      <c r="Q22" s="34">
        <f t="shared" si="3"/>
        <v>207.5</v>
      </c>
      <c r="R22" s="49">
        <f t="shared" si="4"/>
        <v>260</v>
      </c>
      <c r="S22" s="49">
        <v>11</v>
      </c>
      <c r="T22" s="49"/>
      <c r="U22" s="49"/>
      <c r="V22" s="61">
        <f t="shared" si="5"/>
        <v>271</v>
      </c>
      <c r="W22" s="49">
        <f t="shared" si="0"/>
        <v>195</v>
      </c>
      <c r="X22" s="49">
        <f t="shared" si="6"/>
        <v>466</v>
      </c>
      <c r="AB22" s="49">
        <f t="shared" si="7"/>
        <v>466</v>
      </c>
    </row>
    <row r="23" spans="1:28" ht="20.100000000000001" customHeight="1" x14ac:dyDescent="0.25">
      <c r="A23" s="2">
        <v>20</v>
      </c>
      <c r="B23" s="3" t="s">
        <v>11</v>
      </c>
      <c r="C23" s="3" t="s">
        <v>66</v>
      </c>
      <c r="D23" s="4">
        <v>101</v>
      </c>
      <c r="E23" s="3" t="s">
        <v>24</v>
      </c>
      <c r="F23" s="3" t="s">
        <v>25</v>
      </c>
      <c r="G23" s="2" t="s">
        <v>26</v>
      </c>
      <c r="H23" s="5">
        <v>90293050000055</v>
      </c>
      <c r="I23" s="3" t="s">
        <v>27</v>
      </c>
      <c r="J23" s="6">
        <v>11</v>
      </c>
      <c r="K23" s="6">
        <v>25848195</v>
      </c>
      <c r="L23" s="39">
        <v>786</v>
      </c>
      <c r="M23" s="39">
        <v>13</v>
      </c>
      <c r="N23" s="39">
        <f t="shared" si="2"/>
        <v>799</v>
      </c>
      <c r="O23" s="34">
        <v>490.5</v>
      </c>
      <c r="P23" s="34">
        <v>40.9</v>
      </c>
      <c r="Q23" s="34">
        <f t="shared" si="3"/>
        <v>221.1</v>
      </c>
      <c r="R23" s="49">
        <f t="shared" si="4"/>
        <v>262</v>
      </c>
      <c r="S23" s="49"/>
      <c r="T23" s="49"/>
      <c r="U23" s="49"/>
      <c r="V23" s="61">
        <f t="shared" si="5"/>
        <v>262</v>
      </c>
      <c r="W23" s="49">
        <f t="shared" si="0"/>
        <v>196.5</v>
      </c>
      <c r="X23" s="49">
        <f t="shared" si="6"/>
        <v>458.5</v>
      </c>
      <c r="AB23" s="49">
        <f t="shared" si="7"/>
        <v>458.5</v>
      </c>
    </row>
    <row r="24" spans="1:28" ht="20.100000000000001" customHeight="1" x14ac:dyDescent="0.25">
      <c r="A24" s="2">
        <v>21</v>
      </c>
      <c r="B24" s="3" t="s">
        <v>11</v>
      </c>
      <c r="C24" s="3" t="s">
        <v>67</v>
      </c>
      <c r="D24" s="4">
        <v>96</v>
      </c>
      <c r="E24" s="3" t="s">
        <v>57</v>
      </c>
      <c r="F24" s="3" t="s">
        <v>68</v>
      </c>
      <c r="G24" s="2">
        <v>20074</v>
      </c>
      <c r="H24" s="5">
        <v>52032211497</v>
      </c>
      <c r="I24" s="3" t="s">
        <v>27</v>
      </c>
      <c r="J24" s="6">
        <v>40</v>
      </c>
      <c r="K24" s="6">
        <v>24017969</v>
      </c>
      <c r="L24" s="39">
        <v>1721</v>
      </c>
      <c r="M24" s="39">
        <v>8</v>
      </c>
      <c r="N24" s="39">
        <f t="shared" si="2"/>
        <v>1729</v>
      </c>
      <c r="O24" s="34">
        <v>1455.25</v>
      </c>
      <c r="P24" s="34">
        <v>121.3</v>
      </c>
      <c r="Q24" s="34">
        <f t="shared" si="3"/>
        <v>452.36999999999995</v>
      </c>
      <c r="R24" s="49">
        <f t="shared" si="4"/>
        <v>573.66999999999996</v>
      </c>
      <c r="S24" s="49"/>
      <c r="T24" s="49"/>
      <c r="U24" s="49"/>
      <c r="V24" s="61">
        <f t="shared" si="5"/>
        <v>573.66999999999996</v>
      </c>
      <c r="W24" s="49">
        <f t="shared" si="0"/>
        <v>430.25</v>
      </c>
      <c r="X24" s="49">
        <f t="shared" si="6"/>
        <v>1003.92</v>
      </c>
      <c r="AB24" s="49">
        <f t="shared" si="7"/>
        <v>1003.92</v>
      </c>
    </row>
    <row r="25" spans="1:28" ht="20.100000000000001" customHeight="1" x14ac:dyDescent="0.25">
      <c r="A25" s="2">
        <v>22</v>
      </c>
      <c r="B25" s="3" t="s">
        <v>11</v>
      </c>
      <c r="C25" s="3" t="s">
        <v>69</v>
      </c>
      <c r="D25" s="4">
        <v>88</v>
      </c>
      <c r="E25" s="3" t="s">
        <v>57</v>
      </c>
      <c r="F25" s="3" t="s">
        <v>70</v>
      </c>
      <c r="G25" s="2" t="s">
        <v>59</v>
      </c>
      <c r="H25" s="5">
        <v>52114970145</v>
      </c>
      <c r="I25" s="3" t="s">
        <v>27</v>
      </c>
      <c r="J25" s="6">
        <v>40</v>
      </c>
      <c r="K25" s="6">
        <v>20025308</v>
      </c>
      <c r="L25" s="39">
        <v>1971</v>
      </c>
      <c r="M25" s="39">
        <v>5</v>
      </c>
      <c r="N25" s="39">
        <f t="shared" si="2"/>
        <v>1976</v>
      </c>
      <c r="O25" s="34">
        <v>1751</v>
      </c>
      <c r="P25" s="34">
        <v>145.9</v>
      </c>
      <c r="Q25" s="34">
        <f t="shared" si="3"/>
        <v>511.1</v>
      </c>
      <c r="R25" s="49">
        <f t="shared" si="4"/>
        <v>657</v>
      </c>
      <c r="S25" s="49"/>
      <c r="T25" s="49"/>
      <c r="U25" s="49"/>
      <c r="V25" s="61">
        <f t="shared" si="5"/>
        <v>657</v>
      </c>
      <c r="W25" s="49">
        <f t="shared" si="0"/>
        <v>492.75</v>
      </c>
      <c r="X25" s="49">
        <f t="shared" si="6"/>
        <v>1149.75</v>
      </c>
      <c r="AB25" s="49">
        <f t="shared" si="7"/>
        <v>1149.75</v>
      </c>
    </row>
    <row r="26" spans="1:28" ht="20.100000000000001" customHeight="1" x14ac:dyDescent="0.25">
      <c r="A26" s="2">
        <v>23</v>
      </c>
      <c r="B26" s="3" t="s">
        <v>11</v>
      </c>
      <c r="C26" s="3" t="s">
        <v>71</v>
      </c>
      <c r="D26" s="4">
        <v>22</v>
      </c>
      <c r="E26" s="3" t="s">
        <v>13</v>
      </c>
      <c r="F26" s="3" t="s">
        <v>72</v>
      </c>
      <c r="G26" s="2" t="s">
        <v>73</v>
      </c>
      <c r="H26" s="5">
        <v>10868324195</v>
      </c>
      <c r="I26" s="3" t="s">
        <v>32</v>
      </c>
      <c r="J26" s="6">
        <v>184</v>
      </c>
      <c r="K26" s="6">
        <v>2267390</v>
      </c>
      <c r="L26" s="39">
        <v>1387</v>
      </c>
      <c r="M26" s="39">
        <v>10</v>
      </c>
      <c r="N26" s="39">
        <f t="shared" si="2"/>
        <v>1397</v>
      </c>
      <c r="O26" s="34">
        <v>1180.5</v>
      </c>
      <c r="P26" s="34">
        <v>98.4</v>
      </c>
      <c r="Q26" s="34">
        <f t="shared" si="3"/>
        <v>363.92999999999995</v>
      </c>
      <c r="R26" s="49">
        <f t="shared" si="4"/>
        <v>462.32999999999993</v>
      </c>
      <c r="S26" s="49"/>
      <c r="T26" s="49"/>
      <c r="U26" s="49"/>
      <c r="V26" s="61">
        <f t="shared" si="5"/>
        <v>462.32999999999993</v>
      </c>
      <c r="W26" s="49">
        <f t="shared" si="0"/>
        <v>346.75</v>
      </c>
      <c r="X26" s="49">
        <f t="shared" si="6"/>
        <v>809.07999999999993</v>
      </c>
      <c r="AB26" s="49">
        <f t="shared" si="7"/>
        <v>809.07999999999993</v>
      </c>
    </row>
    <row r="27" spans="1:28" ht="20.100000000000001" customHeight="1" x14ac:dyDescent="0.25">
      <c r="A27" s="2">
        <v>24</v>
      </c>
      <c r="B27" s="3" t="s">
        <v>11</v>
      </c>
      <c r="C27" s="3" t="s">
        <v>74</v>
      </c>
      <c r="D27" s="4">
        <v>27</v>
      </c>
      <c r="E27" s="3" t="s">
        <v>13</v>
      </c>
      <c r="F27" s="3" t="s">
        <v>75</v>
      </c>
      <c r="G27" s="2">
        <v>1671</v>
      </c>
      <c r="H27" s="5">
        <v>11143373977</v>
      </c>
      <c r="I27" s="3" t="s">
        <v>32</v>
      </c>
      <c r="J27" s="6">
        <v>547</v>
      </c>
      <c r="K27" s="6">
        <v>2530326</v>
      </c>
      <c r="L27" s="39">
        <v>375</v>
      </c>
      <c r="M27" s="39">
        <v>1.8</v>
      </c>
      <c r="N27" s="39">
        <f t="shared" si="2"/>
        <v>376.8</v>
      </c>
      <c r="O27" s="34">
        <v>305.2</v>
      </c>
      <c r="P27" s="34">
        <v>25.4</v>
      </c>
      <c r="Q27" s="34">
        <f t="shared" si="3"/>
        <v>99.6</v>
      </c>
      <c r="R27" s="49">
        <f t="shared" si="4"/>
        <v>125</v>
      </c>
      <c r="S27" s="49"/>
      <c r="T27" s="49"/>
      <c r="U27" s="49"/>
      <c r="V27" s="61">
        <f t="shared" si="5"/>
        <v>125</v>
      </c>
      <c r="W27" s="49">
        <f t="shared" si="0"/>
        <v>93.75</v>
      </c>
      <c r="X27" s="49">
        <f t="shared" si="6"/>
        <v>218.75</v>
      </c>
      <c r="AB27" s="49">
        <f t="shared" si="7"/>
        <v>218.75</v>
      </c>
    </row>
    <row r="28" spans="1:28" ht="20.100000000000001" hidden="1" customHeight="1" x14ac:dyDescent="0.25">
      <c r="A28" s="2">
        <v>25</v>
      </c>
      <c r="B28" s="3" t="s">
        <v>11</v>
      </c>
      <c r="C28" s="3" t="s">
        <v>76</v>
      </c>
      <c r="D28" s="4">
        <v>27</v>
      </c>
      <c r="E28" s="3" t="s">
        <v>13</v>
      </c>
      <c r="F28" s="3" t="s">
        <v>75</v>
      </c>
      <c r="G28" s="2">
        <v>1671</v>
      </c>
      <c r="H28" s="5">
        <v>11143373977</v>
      </c>
      <c r="I28" s="3" t="s">
        <v>32</v>
      </c>
      <c r="J28" s="6">
        <v>547</v>
      </c>
      <c r="K28" s="6">
        <v>2530326</v>
      </c>
      <c r="L28" s="39"/>
      <c r="M28" s="39"/>
      <c r="N28" s="39">
        <f t="shared" si="2"/>
        <v>0</v>
      </c>
      <c r="P28" s="34">
        <v>0</v>
      </c>
      <c r="Q28" s="34">
        <f t="shared" si="3"/>
        <v>0</v>
      </c>
      <c r="R28" s="49">
        <f t="shared" si="4"/>
        <v>0</v>
      </c>
      <c r="S28" s="49"/>
      <c r="T28" s="49"/>
      <c r="U28" s="49"/>
      <c r="V28" s="61">
        <f t="shared" si="5"/>
        <v>0</v>
      </c>
      <c r="W28" s="49">
        <f t="shared" si="0"/>
        <v>0</v>
      </c>
      <c r="X28" s="49">
        <f t="shared" si="6"/>
        <v>0</v>
      </c>
      <c r="AB28" s="49">
        <f t="shared" si="7"/>
        <v>0</v>
      </c>
    </row>
    <row r="29" spans="1:28" ht="20.100000000000001" customHeight="1" x14ac:dyDescent="0.25">
      <c r="A29" s="2">
        <v>26</v>
      </c>
      <c r="B29" s="3" t="s">
        <v>11</v>
      </c>
      <c r="C29" s="3" t="s">
        <v>77</v>
      </c>
      <c r="D29" s="4">
        <v>137</v>
      </c>
      <c r="E29" s="7" t="s">
        <v>78</v>
      </c>
      <c r="F29" s="7" t="s">
        <v>79</v>
      </c>
      <c r="G29" s="8" t="s">
        <v>80</v>
      </c>
      <c r="H29" s="9">
        <v>17940210000250</v>
      </c>
      <c r="I29" s="7" t="s">
        <v>27</v>
      </c>
      <c r="J29" s="6"/>
      <c r="K29" s="6">
        <v>25841332</v>
      </c>
      <c r="L29" s="39">
        <v>40</v>
      </c>
      <c r="M29" s="39">
        <v>0</v>
      </c>
      <c r="N29" s="39">
        <f t="shared" si="2"/>
        <v>40</v>
      </c>
      <c r="O29" s="34">
        <v>40</v>
      </c>
      <c r="P29" s="34">
        <v>3.3</v>
      </c>
      <c r="Q29" s="34">
        <f t="shared" si="3"/>
        <v>10.030000000000001</v>
      </c>
      <c r="R29" s="49">
        <f t="shared" si="4"/>
        <v>13.330000000000002</v>
      </c>
      <c r="S29" s="49">
        <v>62.84</v>
      </c>
      <c r="T29" s="49"/>
      <c r="U29" s="49"/>
      <c r="V29" s="61">
        <f t="shared" si="5"/>
        <v>76.17</v>
      </c>
      <c r="W29" s="49">
        <f t="shared" si="0"/>
        <v>10</v>
      </c>
      <c r="X29" s="49">
        <f t="shared" si="6"/>
        <v>86.17</v>
      </c>
      <c r="AB29" s="49">
        <f t="shared" si="7"/>
        <v>86.17</v>
      </c>
    </row>
    <row r="30" spans="1:28" ht="20.100000000000001" customHeight="1" x14ac:dyDescent="0.25">
      <c r="A30" s="2">
        <v>27</v>
      </c>
      <c r="B30" s="3" t="s">
        <v>11</v>
      </c>
      <c r="C30" s="3" t="s">
        <v>81</v>
      </c>
      <c r="D30" s="4">
        <v>136</v>
      </c>
      <c r="E30" s="3" t="s">
        <v>13</v>
      </c>
      <c r="F30" s="3" t="s">
        <v>345</v>
      </c>
      <c r="G30" s="50">
        <v>9011</v>
      </c>
      <c r="H30" s="2">
        <v>32656656980</v>
      </c>
      <c r="I30" s="3" t="s">
        <v>27</v>
      </c>
      <c r="J30" s="6"/>
      <c r="K30" s="6"/>
      <c r="L30" s="39">
        <v>35</v>
      </c>
      <c r="M30" s="39">
        <v>0</v>
      </c>
      <c r="N30" s="39">
        <f t="shared" si="2"/>
        <v>35</v>
      </c>
      <c r="O30" s="34">
        <v>35</v>
      </c>
      <c r="P30" s="34">
        <v>2.9</v>
      </c>
      <c r="Q30" s="34">
        <f t="shared" si="3"/>
        <v>8.77</v>
      </c>
      <c r="R30" s="49">
        <f t="shared" si="4"/>
        <v>11.67</v>
      </c>
      <c r="S30" s="49"/>
      <c r="T30" s="49"/>
      <c r="U30" s="49"/>
      <c r="V30" s="61">
        <f t="shared" si="5"/>
        <v>11.67</v>
      </c>
      <c r="W30" s="49">
        <f t="shared" si="0"/>
        <v>8.75</v>
      </c>
      <c r="X30" s="49">
        <f t="shared" si="6"/>
        <v>20.420000000000002</v>
      </c>
      <c r="AB30" s="49">
        <f t="shared" si="7"/>
        <v>20.420000000000002</v>
      </c>
    </row>
    <row r="31" spans="1:28" ht="20.100000000000001" hidden="1" customHeight="1" x14ac:dyDescent="0.25">
      <c r="A31" s="10"/>
      <c r="B31" s="11"/>
      <c r="C31" s="12" t="s">
        <v>82</v>
      </c>
      <c r="D31" s="13"/>
      <c r="E31" s="11"/>
      <c r="F31" s="11"/>
      <c r="G31" s="10"/>
      <c r="H31" s="14"/>
      <c r="I31" s="11"/>
      <c r="J31" s="15"/>
      <c r="K31" s="15"/>
      <c r="L31" s="39"/>
      <c r="M31" s="39">
        <v>0</v>
      </c>
      <c r="N31" s="39">
        <f t="shared" si="2"/>
        <v>0</v>
      </c>
      <c r="P31" s="34">
        <v>0</v>
      </c>
      <c r="Q31" s="34">
        <f t="shared" si="3"/>
        <v>0</v>
      </c>
      <c r="R31" s="49">
        <f t="shared" si="4"/>
        <v>0</v>
      </c>
      <c r="S31" s="49"/>
      <c r="T31" s="49"/>
      <c r="U31" s="49"/>
      <c r="V31" s="61">
        <f t="shared" si="5"/>
        <v>0</v>
      </c>
      <c r="W31" s="49">
        <f t="shared" si="0"/>
        <v>0</v>
      </c>
      <c r="X31" s="49">
        <f t="shared" si="6"/>
        <v>0</v>
      </c>
      <c r="AB31" s="49">
        <f t="shared" si="7"/>
        <v>0</v>
      </c>
    </row>
    <row r="32" spans="1:28" ht="20.100000000000001" customHeight="1" x14ac:dyDescent="0.25">
      <c r="A32" s="16"/>
      <c r="B32" s="17"/>
      <c r="C32" s="17" t="s">
        <v>83</v>
      </c>
      <c r="D32" s="18"/>
      <c r="E32" s="17"/>
      <c r="F32" s="17"/>
      <c r="G32" s="16"/>
      <c r="H32" s="19"/>
      <c r="I32" s="17"/>
      <c r="J32" s="20"/>
      <c r="K32" s="20"/>
      <c r="L32" s="40">
        <f>SUM(L4:L31)</f>
        <v>73704</v>
      </c>
      <c r="M32" s="40">
        <f>SUM(M4:M31)</f>
        <v>257.8</v>
      </c>
      <c r="N32" s="40">
        <f>SUM(N4:N31)</f>
        <v>73961.8</v>
      </c>
      <c r="O32" s="36">
        <f t="shared" ref="O32:V32" si="8">SUM(O4:O31)</f>
        <v>46511.999999999985</v>
      </c>
      <c r="P32" s="36">
        <f t="shared" si="8"/>
        <v>3876.1000000000013</v>
      </c>
      <c r="Q32" s="36">
        <f t="shared" si="8"/>
        <v>20691.910000000003</v>
      </c>
      <c r="R32" s="36">
        <f t="shared" si="8"/>
        <v>24568.010000000002</v>
      </c>
      <c r="S32" s="36">
        <f t="shared" si="8"/>
        <v>113.84</v>
      </c>
      <c r="T32" s="36">
        <f t="shared" si="8"/>
        <v>288.52999999999997</v>
      </c>
      <c r="U32" s="36">
        <f t="shared" si="8"/>
        <v>0</v>
      </c>
      <c r="V32" s="62">
        <f t="shared" si="8"/>
        <v>24970.379999999997</v>
      </c>
      <c r="W32" s="35">
        <f t="shared" ref="W32:AB32" si="9">SUM(W4:W31)</f>
        <v>18137.47</v>
      </c>
      <c r="X32" s="35">
        <f t="shared" si="9"/>
        <v>43107.85</v>
      </c>
      <c r="Y32" s="35">
        <f t="shared" si="9"/>
        <v>210</v>
      </c>
      <c r="Z32" s="35">
        <f t="shared" si="9"/>
        <v>0</v>
      </c>
      <c r="AA32" s="63">
        <f t="shared" si="9"/>
        <v>0</v>
      </c>
      <c r="AB32" s="35">
        <f t="shared" si="9"/>
        <v>43317.85</v>
      </c>
    </row>
    <row r="33" spans="1:28" ht="20.100000000000001" customHeight="1" x14ac:dyDescent="0.25">
      <c r="A33" s="2">
        <v>28</v>
      </c>
      <c r="B33" s="3" t="s">
        <v>84</v>
      </c>
      <c r="C33" s="3" t="s">
        <v>85</v>
      </c>
      <c r="D33" s="4">
        <v>49</v>
      </c>
      <c r="E33" s="3" t="s">
        <v>13</v>
      </c>
      <c r="F33" s="3" t="s">
        <v>86</v>
      </c>
      <c r="G33" s="2">
        <v>9670</v>
      </c>
      <c r="H33" s="5">
        <v>30359102161</v>
      </c>
      <c r="I33" s="3" t="s">
        <v>32</v>
      </c>
      <c r="J33" s="6">
        <v>3192</v>
      </c>
      <c r="K33" s="6">
        <v>251068</v>
      </c>
      <c r="L33" s="39">
        <v>1392.95</v>
      </c>
      <c r="M33" s="39">
        <v>15</v>
      </c>
      <c r="N33" s="39">
        <f t="shared" si="2"/>
        <v>1407.95</v>
      </c>
      <c r="O33" s="34">
        <v>1195</v>
      </c>
      <c r="P33" s="34">
        <v>99.6</v>
      </c>
      <c r="Q33" s="34">
        <f t="shared" si="3"/>
        <v>364.72</v>
      </c>
      <c r="R33" s="49">
        <f t="shared" si="4"/>
        <v>464.32000000000005</v>
      </c>
      <c r="S33" s="49"/>
      <c r="T33" s="49"/>
      <c r="U33" s="49"/>
      <c r="V33" s="61">
        <f t="shared" si="5"/>
        <v>464.32000000000005</v>
      </c>
      <c r="W33" s="49">
        <f t="shared" ref="W33:W56" si="10">ROUND(L33*0.25,2)-T33</f>
        <v>348.24</v>
      </c>
      <c r="X33" s="49">
        <f t="shared" si="6"/>
        <v>812.56000000000006</v>
      </c>
      <c r="AB33" s="49">
        <f t="shared" si="7"/>
        <v>812.56000000000006</v>
      </c>
    </row>
    <row r="34" spans="1:28" ht="20.100000000000001" customHeight="1" x14ac:dyDescent="0.25">
      <c r="A34" s="2">
        <v>29</v>
      </c>
      <c r="B34" s="3" t="s">
        <v>84</v>
      </c>
      <c r="C34" s="3" t="s">
        <v>87</v>
      </c>
      <c r="D34" s="4">
        <v>107</v>
      </c>
      <c r="E34" s="3" t="s">
        <v>88</v>
      </c>
      <c r="F34" s="3" t="s">
        <v>89</v>
      </c>
      <c r="G34" s="2" t="s">
        <v>90</v>
      </c>
      <c r="H34" s="5">
        <v>57012100000015</v>
      </c>
      <c r="I34" s="3" t="s">
        <v>27</v>
      </c>
      <c r="J34" s="6">
        <v>151</v>
      </c>
      <c r="K34" s="6">
        <v>2250145</v>
      </c>
      <c r="L34" s="39">
        <v>954.15</v>
      </c>
      <c r="M34" s="39">
        <v>5</v>
      </c>
      <c r="N34" s="39">
        <f t="shared" si="2"/>
        <v>959.15</v>
      </c>
      <c r="O34" s="34">
        <v>870.25</v>
      </c>
      <c r="P34" s="34">
        <v>72.5</v>
      </c>
      <c r="Q34" s="34">
        <f t="shared" si="3"/>
        <v>245.55</v>
      </c>
      <c r="R34" s="49">
        <f t="shared" si="4"/>
        <v>318.05</v>
      </c>
      <c r="S34" s="49">
        <f>80+15</f>
        <v>95</v>
      </c>
      <c r="T34" s="49"/>
      <c r="U34" s="49"/>
      <c r="V34" s="61">
        <f t="shared" si="5"/>
        <v>413.05</v>
      </c>
      <c r="W34" s="49">
        <f t="shared" si="10"/>
        <v>238.54</v>
      </c>
      <c r="X34" s="49">
        <f t="shared" si="6"/>
        <v>651.59</v>
      </c>
      <c r="AB34" s="49">
        <f t="shared" si="7"/>
        <v>651.59</v>
      </c>
    </row>
    <row r="35" spans="1:28" ht="20.100000000000001" customHeight="1" x14ac:dyDescent="0.25">
      <c r="A35" s="2">
        <v>30</v>
      </c>
      <c r="B35" s="3" t="s">
        <v>84</v>
      </c>
      <c r="C35" s="3" t="s">
        <v>91</v>
      </c>
      <c r="D35" s="4">
        <v>87</v>
      </c>
      <c r="E35" s="3" t="s">
        <v>88</v>
      </c>
      <c r="F35" s="3" t="s">
        <v>92</v>
      </c>
      <c r="G35" s="2" t="s">
        <v>93</v>
      </c>
      <c r="H35" s="5" t="s">
        <v>94</v>
      </c>
      <c r="I35" s="3" t="s">
        <v>27</v>
      </c>
      <c r="J35" s="6">
        <v>522</v>
      </c>
      <c r="K35" s="6">
        <v>2841025</v>
      </c>
      <c r="L35" s="39">
        <v>1681.75</v>
      </c>
      <c r="M35" s="39">
        <v>3</v>
      </c>
      <c r="N35" s="39">
        <f t="shared" si="2"/>
        <v>1684.75</v>
      </c>
      <c r="O35" s="34">
        <v>1370.25</v>
      </c>
      <c r="P35" s="34">
        <v>114.2</v>
      </c>
      <c r="Q35" s="34">
        <f t="shared" si="3"/>
        <v>446.38000000000005</v>
      </c>
      <c r="R35" s="49">
        <f t="shared" si="4"/>
        <v>560.58000000000004</v>
      </c>
      <c r="S35" s="49"/>
      <c r="T35" s="49"/>
      <c r="U35" s="49"/>
      <c r="V35" s="61">
        <f t="shared" si="5"/>
        <v>560.58000000000004</v>
      </c>
      <c r="W35" s="49">
        <f t="shared" si="10"/>
        <v>420.44</v>
      </c>
      <c r="X35" s="49">
        <f t="shared" si="6"/>
        <v>981.02</v>
      </c>
      <c r="AB35" s="49">
        <f t="shared" si="7"/>
        <v>981.02</v>
      </c>
    </row>
    <row r="36" spans="1:28" ht="20.100000000000001" customHeight="1" x14ac:dyDescent="0.25">
      <c r="A36" s="2">
        <v>31</v>
      </c>
      <c r="B36" s="3" t="s">
        <v>84</v>
      </c>
      <c r="C36" s="3" t="s">
        <v>95</v>
      </c>
      <c r="D36" s="4">
        <v>50</v>
      </c>
      <c r="E36" s="3" t="s">
        <v>13</v>
      </c>
      <c r="F36" s="3" t="s">
        <v>96</v>
      </c>
      <c r="G36" s="2" t="s">
        <v>97</v>
      </c>
      <c r="H36" s="5">
        <v>11381956016</v>
      </c>
      <c r="I36" s="3" t="s">
        <v>32</v>
      </c>
      <c r="J36" s="6">
        <v>194</v>
      </c>
      <c r="K36" s="6">
        <v>2305045</v>
      </c>
      <c r="L36" s="39">
        <v>529</v>
      </c>
      <c r="M36" s="39">
        <v>5</v>
      </c>
      <c r="N36" s="39">
        <f t="shared" si="2"/>
        <v>534</v>
      </c>
      <c r="O36" s="34">
        <v>400.2</v>
      </c>
      <c r="P36" s="34">
        <v>33.4</v>
      </c>
      <c r="Q36" s="34">
        <f t="shared" si="3"/>
        <v>142.93</v>
      </c>
      <c r="R36" s="49">
        <f t="shared" si="4"/>
        <v>176.33</v>
      </c>
      <c r="S36" s="49"/>
      <c r="T36" s="49">
        <v>48</v>
      </c>
      <c r="U36" s="49"/>
      <c r="V36" s="61">
        <f t="shared" si="5"/>
        <v>224.33</v>
      </c>
      <c r="W36" s="49">
        <f t="shared" si="10"/>
        <v>84.25</v>
      </c>
      <c r="X36" s="49">
        <f t="shared" si="6"/>
        <v>308.58000000000004</v>
      </c>
      <c r="AB36" s="49">
        <f t="shared" si="7"/>
        <v>308.58000000000004</v>
      </c>
    </row>
    <row r="37" spans="1:28" ht="20.100000000000001" customHeight="1" x14ac:dyDescent="0.25">
      <c r="A37" s="2">
        <v>32</v>
      </c>
      <c r="B37" s="3" t="s">
        <v>84</v>
      </c>
      <c r="C37" s="3" t="s">
        <v>98</v>
      </c>
      <c r="D37" s="4">
        <v>51</v>
      </c>
      <c r="E37" s="3" t="s">
        <v>13</v>
      </c>
      <c r="F37" s="3" t="s">
        <v>99</v>
      </c>
      <c r="G37" s="2">
        <v>6715</v>
      </c>
      <c r="H37" s="5">
        <v>30043174688</v>
      </c>
      <c r="I37" s="3" t="s">
        <v>32</v>
      </c>
      <c r="J37" s="6">
        <v>4994</v>
      </c>
      <c r="K37" s="6">
        <v>232322</v>
      </c>
      <c r="L37" s="39">
        <v>4417.1499999999996</v>
      </c>
      <c r="M37" s="39">
        <v>15</v>
      </c>
      <c r="N37" s="39">
        <f t="shared" si="2"/>
        <v>4432.1499999999996</v>
      </c>
      <c r="O37" s="34">
        <v>2200.15</v>
      </c>
      <c r="P37" s="34">
        <v>183.3</v>
      </c>
      <c r="Q37" s="34">
        <f t="shared" si="3"/>
        <v>1289.0800000000002</v>
      </c>
      <c r="R37" s="49">
        <f t="shared" si="4"/>
        <v>1472.38</v>
      </c>
      <c r="S37" s="49"/>
      <c r="T37" s="49"/>
      <c r="U37" s="49"/>
      <c r="V37" s="61">
        <f t="shared" si="5"/>
        <v>1472.38</v>
      </c>
      <c r="W37" s="49">
        <f t="shared" si="10"/>
        <v>1104.29</v>
      </c>
      <c r="X37" s="49">
        <f t="shared" si="6"/>
        <v>2576.67</v>
      </c>
      <c r="AB37" s="49">
        <f t="shared" si="7"/>
        <v>2576.67</v>
      </c>
    </row>
    <row r="38" spans="1:28" ht="20.100000000000001" customHeight="1" x14ac:dyDescent="0.25">
      <c r="A38" s="2">
        <v>33</v>
      </c>
      <c r="B38" s="3" t="s">
        <v>84</v>
      </c>
      <c r="C38" s="3" t="s">
        <v>100</v>
      </c>
      <c r="D38" s="4">
        <v>52</v>
      </c>
      <c r="E38" s="3" t="s">
        <v>13</v>
      </c>
      <c r="F38" s="3" t="s">
        <v>101</v>
      </c>
      <c r="G38" s="2">
        <v>718</v>
      </c>
      <c r="H38" s="5">
        <v>10835929711</v>
      </c>
      <c r="I38" s="3" t="s">
        <v>32</v>
      </c>
      <c r="J38" s="6">
        <v>177</v>
      </c>
      <c r="K38" s="6">
        <v>2624460</v>
      </c>
      <c r="L38" s="39">
        <v>4300</v>
      </c>
      <c r="M38" s="39">
        <v>12</v>
      </c>
      <c r="N38" s="39">
        <f t="shared" si="2"/>
        <v>4312</v>
      </c>
      <c r="O38" s="34">
        <v>2920</v>
      </c>
      <c r="P38" s="34">
        <v>243.3</v>
      </c>
      <c r="Q38" s="34">
        <f t="shared" si="3"/>
        <v>1190.03</v>
      </c>
      <c r="R38" s="49">
        <f t="shared" si="4"/>
        <v>1433.33</v>
      </c>
      <c r="S38" s="49"/>
      <c r="T38" s="49"/>
      <c r="U38" s="49"/>
      <c r="V38" s="61">
        <f t="shared" si="5"/>
        <v>1433.33</v>
      </c>
      <c r="W38" s="49">
        <f t="shared" si="10"/>
        <v>1075</v>
      </c>
      <c r="X38" s="49">
        <f t="shared" si="6"/>
        <v>2508.33</v>
      </c>
      <c r="AB38" s="49">
        <f t="shared" si="7"/>
        <v>2508.33</v>
      </c>
    </row>
    <row r="39" spans="1:28" ht="20.100000000000001" customHeight="1" x14ac:dyDescent="0.25">
      <c r="A39" s="2">
        <v>34</v>
      </c>
      <c r="B39" s="3" t="s">
        <v>84</v>
      </c>
      <c r="C39" s="3" t="s">
        <v>102</v>
      </c>
      <c r="D39" s="4">
        <v>89</v>
      </c>
      <c r="E39" s="3" t="s">
        <v>103</v>
      </c>
      <c r="F39" s="3" t="s">
        <v>104</v>
      </c>
      <c r="G39" s="2" t="s">
        <v>105</v>
      </c>
      <c r="H39" s="5">
        <v>57019705533</v>
      </c>
      <c r="I39" s="3" t="s">
        <v>27</v>
      </c>
      <c r="J39" s="6">
        <v>471</v>
      </c>
      <c r="K39" s="6">
        <v>2590063</v>
      </c>
      <c r="L39" s="39">
        <v>1389</v>
      </c>
      <c r="M39" s="39">
        <v>10</v>
      </c>
      <c r="N39" s="39">
        <f t="shared" si="2"/>
        <v>1399</v>
      </c>
      <c r="O39" s="34">
        <v>1120</v>
      </c>
      <c r="P39" s="34">
        <v>93.3</v>
      </c>
      <c r="Q39" s="34">
        <f t="shared" si="3"/>
        <v>369.7</v>
      </c>
      <c r="R39" s="49">
        <f t="shared" si="4"/>
        <v>463</v>
      </c>
      <c r="S39" s="49"/>
      <c r="T39" s="49"/>
      <c r="U39" s="49"/>
      <c r="V39" s="61">
        <f t="shared" si="5"/>
        <v>463</v>
      </c>
      <c r="W39" s="49">
        <f t="shared" si="10"/>
        <v>347.25</v>
      </c>
      <c r="X39" s="49">
        <f t="shared" si="6"/>
        <v>810.25</v>
      </c>
      <c r="AB39" s="49">
        <f t="shared" si="7"/>
        <v>810.25</v>
      </c>
    </row>
    <row r="40" spans="1:28" ht="20.100000000000001" customHeight="1" x14ac:dyDescent="0.25">
      <c r="A40" s="2">
        <v>35</v>
      </c>
      <c r="B40" s="3" t="s">
        <v>84</v>
      </c>
      <c r="C40" s="3" t="s">
        <v>106</v>
      </c>
      <c r="D40" s="4">
        <v>84</v>
      </c>
      <c r="E40" s="3" t="s">
        <v>107</v>
      </c>
      <c r="F40" s="3" t="s">
        <v>108</v>
      </c>
      <c r="G40" s="2" t="s">
        <v>109</v>
      </c>
      <c r="H40" s="5">
        <v>3000627734</v>
      </c>
      <c r="I40" s="3" t="s">
        <v>27</v>
      </c>
      <c r="J40" s="6">
        <v>80</v>
      </c>
      <c r="K40" s="6">
        <v>28466291</v>
      </c>
      <c r="L40" s="39">
        <v>6646</v>
      </c>
      <c r="M40" s="39">
        <v>15</v>
      </c>
      <c r="N40" s="39">
        <f t="shared" si="2"/>
        <v>6661</v>
      </c>
      <c r="O40" s="34">
        <v>4388</v>
      </c>
      <c r="P40" s="34">
        <v>365.7</v>
      </c>
      <c r="Q40" s="34">
        <f t="shared" si="3"/>
        <v>1849.6299999999999</v>
      </c>
      <c r="R40" s="49">
        <f t="shared" si="4"/>
        <v>2215.33</v>
      </c>
      <c r="S40" s="49"/>
      <c r="T40" s="49"/>
      <c r="U40" s="49"/>
      <c r="V40" s="61">
        <f t="shared" si="5"/>
        <v>2215.33</v>
      </c>
      <c r="W40" s="49">
        <f t="shared" si="10"/>
        <v>1661.5</v>
      </c>
      <c r="X40" s="49">
        <f t="shared" si="6"/>
        <v>3876.83</v>
      </c>
      <c r="AB40" s="49">
        <f t="shared" si="7"/>
        <v>3876.83</v>
      </c>
    </row>
    <row r="41" spans="1:28" ht="20.100000000000001" customHeight="1" x14ac:dyDescent="0.25">
      <c r="A41" s="2">
        <v>36</v>
      </c>
      <c r="B41" s="3" t="s">
        <v>84</v>
      </c>
      <c r="C41" s="3" t="s">
        <v>110</v>
      </c>
      <c r="D41" s="4">
        <v>61</v>
      </c>
      <c r="E41" s="3" t="s">
        <v>13</v>
      </c>
      <c r="F41" s="3" t="s">
        <v>111</v>
      </c>
      <c r="G41" s="2">
        <v>861</v>
      </c>
      <c r="H41" s="5">
        <v>30302810771</v>
      </c>
      <c r="I41" s="3" t="s">
        <v>32</v>
      </c>
      <c r="J41" s="6">
        <v>495</v>
      </c>
      <c r="K41" s="6">
        <v>2731187</v>
      </c>
      <c r="L41" s="39">
        <v>1251</v>
      </c>
      <c r="M41" s="39">
        <v>3</v>
      </c>
      <c r="N41" s="39">
        <f t="shared" si="2"/>
        <v>1254</v>
      </c>
      <c r="O41" s="34">
        <v>1030</v>
      </c>
      <c r="P41" s="34">
        <v>85.8</v>
      </c>
      <c r="Q41" s="34">
        <f t="shared" si="3"/>
        <v>331.2</v>
      </c>
      <c r="R41" s="49">
        <f t="shared" si="4"/>
        <v>417</v>
      </c>
      <c r="S41" s="49"/>
      <c r="T41" s="49"/>
      <c r="U41" s="49"/>
      <c r="V41" s="61">
        <f t="shared" si="5"/>
        <v>417</v>
      </c>
      <c r="W41" s="49">
        <f t="shared" si="10"/>
        <v>312.75</v>
      </c>
      <c r="X41" s="49">
        <f t="shared" si="6"/>
        <v>729.75</v>
      </c>
      <c r="AB41" s="49">
        <f t="shared" si="7"/>
        <v>729.75</v>
      </c>
    </row>
    <row r="42" spans="1:28" ht="20.100000000000001" customHeight="1" x14ac:dyDescent="0.25">
      <c r="A42" s="2">
        <v>37</v>
      </c>
      <c r="B42" s="3" t="s">
        <v>84</v>
      </c>
      <c r="C42" s="3" t="s">
        <v>112</v>
      </c>
      <c r="D42" s="4">
        <v>65</v>
      </c>
      <c r="E42" s="3" t="s">
        <v>13</v>
      </c>
      <c r="F42" s="3" t="s">
        <v>113</v>
      </c>
      <c r="G42" s="2">
        <v>14905</v>
      </c>
      <c r="H42" s="5">
        <v>30156620659</v>
      </c>
      <c r="I42" s="3" t="s">
        <v>32</v>
      </c>
      <c r="J42" s="6">
        <v>5443</v>
      </c>
      <c r="K42" s="6">
        <v>229007</v>
      </c>
      <c r="L42" s="39">
        <v>934</v>
      </c>
      <c r="M42" s="39">
        <v>12</v>
      </c>
      <c r="N42" s="39">
        <f t="shared" si="2"/>
        <v>946</v>
      </c>
      <c r="O42" s="34">
        <v>850</v>
      </c>
      <c r="P42" s="34">
        <v>70.8</v>
      </c>
      <c r="Q42" s="34">
        <f t="shared" si="3"/>
        <v>240.52999999999997</v>
      </c>
      <c r="R42" s="49">
        <f t="shared" si="4"/>
        <v>311.33</v>
      </c>
      <c r="S42" s="49"/>
      <c r="T42" s="49">
        <v>70</v>
      </c>
      <c r="U42" s="49"/>
      <c r="V42" s="61">
        <f t="shared" si="5"/>
        <v>381.33</v>
      </c>
      <c r="W42" s="49">
        <f t="shared" si="10"/>
        <v>163.5</v>
      </c>
      <c r="X42" s="49">
        <f t="shared" si="6"/>
        <v>544.82999999999993</v>
      </c>
      <c r="AB42" s="49">
        <f t="shared" si="7"/>
        <v>544.82999999999993</v>
      </c>
    </row>
    <row r="43" spans="1:28" ht="20.100000000000001" customHeight="1" x14ac:dyDescent="0.25">
      <c r="A43" s="2">
        <v>38</v>
      </c>
      <c r="B43" s="3" t="s">
        <v>84</v>
      </c>
      <c r="C43" s="3" t="s">
        <v>114</v>
      </c>
      <c r="D43" s="4">
        <v>66</v>
      </c>
      <c r="E43" s="3" t="s">
        <v>13</v>
      </c>
      <c r="F43" s="3" t="s">
        <v>115</v>
      </c>
      <c r="G43" s="2">
        <v>930</v>
      </c>
      <c r="H43" s="5">
        <v>10848468903</v>
      </c>
      <c r="I43" s="3" t="s">
        <v>32</v>
      </c>
      <c r="J43" s="6">
        <v>431</v>
      </c>
      <c r="K43" s="6">
        <v>2618115</v>
      </c>
      <c r="L43" s="39">
        <v>515</v>
      </c>
      <c r="M43" s="39">
        <v>6</v>
      </c>
      <c r="N43" s="39">
        <f t="shared" si="2"/>
        <v>521</v>
      </c>
      <c r="O43" s="34">
        <v>385.1</v>
      </c>
      <c r="P43" s="34">
        <v>32.1</v>
      </c>
      <c r="Q43" s="34">
        <f t="shared" si="3"/>
        <v>139.57</v>
      </c>
      <c r="R43" s="49">
        <f t="shared" si="4"/>
        <v>171.67</v>
      </c>
      <c r="S43" s="49"/>
      <c r="T43" s="49">
        <v>50</v>
      </c>
      <c r="U43" s="49"/>
      <c r="V43" s="61">
        <f t="shared" si="5"/>
        <v>221.67</v>
      </c>
      <c r="W43" s="49">
        <f t="shared" si="10"/>
        <v>78.75</v>
      </c>
      <c r="X43" s="49">
        <f t="shared" si="6"/>
        <v>300.41999999999996</v>
      </c>
      <c r="AB43" s="49">
        <f t="shared" si="7"/>
        <v>300.41999999999996</v>
      </c>
    </row>
    <row r="44" spans="1:28" ht="20.100000000000001" customHeight="1" x14ac:dyDescent="0.25">
      <c r="A44" s="2">
        <v>39</v>
      </c>
      <c r="B44" s="3" t="s">
        <v>84</v>
      </c>
      <c r="C44" s="3" t="s">
        <v>116</v>
      </c>
      <c r="D44" s="4">
        <v>85</v>
      </c>
      <c r="E44" s="3" t="s">
        <v>117</v>
      </c>
      <c r="F44" s="3" t="s">
        <v>118</v>
      </c>
      <c r="G44" s="2" t="s">
        <v>119</v>
      </c>
      <c r="H44" s="5">
        <v>54017800123</v>
      </c>
      <c r="I44" s="3" t="s">
        <v>27</v>
      </c>
      <c r="J44" s="6">
        <v>8251</v>
      </c>
      <c r="K44" s="6">
        <v>234350</v>
      </c>
      <c r="L44" s="39">
        <v>597</v>
      </c>
      <c r="M44" s="39">
        <v>5</v>
      </c>
      <c r="N44" s="39">
        <f t="shared" si="2"/>
        <v>602</v>
      </c>
      <c r="O44" s="34">
        <v>520</v>
      </c>
      <c r="P44" s="34">
        <v>43.3</v>
      </c>
      <c r="Q44" s="34">
        <f t="shared" si="3"/>
        <v>155.69999999999999</v>
      </c>
      <c r="R44" s="49">
        <f t="shared" si="4"/>
        <v>199</v>
      </c>
      <c r="S44" s="49"/>
      <c r="T44" s="49"/>
      <c r="U44" s="49"/>
      <c r="V44" s="61">
        <f t="shared" si="5"/>
        <v>199</v>
      </c>
      <c r="W44" s="49">
        <f t="shared" si="10"/>
        <v>149.25</v>
      </c>
      <c r="X44" s="49">
        <f t="shared" si="6"/>
        <v>348.25</v>
      </c>
      <c r="AB44" s="49">
        <f t="shared" si="7"/>
        <v>348.25</v>
      </c>
    </row>
    <row r="45" spans="1:28" ht="20.100000000000001" customHeight="1" x14ac:dyDescent="0.25">
      <c r="A45" s="2">
        <v>40</v>
      </c>
      <c r="B45" s="3" t="s">
        <v>84</v>
      </c>
      <c r="C45" s="3" t="s">
        <v>120</v>
      </c>
      <c r="D45" s="4">
        <v>67</v>
      </c>
      <c r="E45" s="3" t="s">
        <v>13</v>
      </c>
      <c r="F45" s="3" t="s">
        <v>121</v>
      </c>
      <c r="G45" s="2">
        <v>7504</v>
      </c>
      <c r="H45" s="5">
        <v>10199461426</v>
      </c>
      <c r="I45" s="3" t="s">
        <v>32</v>
      </c>
      <c r="J45" s="6">
        <v>712</v>
      </c>
      <c r="K45" s="6">
        <v>2500813</v>
      </c>
      <c r="L45" s="39">
        <v>729.5</v>
      </c>
      <c r="M45" s="39">
        <v>8</v>
      </c>
      <c r="N45" s="39">
        <f t="shared" si="2"/>
        <v>737.5</v>
      </c>
      <c r="O45" s="34">
        <v>615.5</v>
      </c>
      <c r="P45" s="34">
        <v>51.3</v>
      </c>
      <c r="Q45" s="34">
        <f t="shared" si="3"/>
        <v>191.87</v>
      </c>
      <c r="R45" s="49">
        <f t="shared" si="4"/>
        <v>243.17000000000002</v>
      </c>
      <c r="S45" s="49"/>
      <c r="T45" s="49"/>
      <c r="U45" s="49"/>
      <c r="V45" s="61">
        <f t="shared" si="5"/>
        <v>243.17000000000002</v>
      </c>
      <c r="W45" s="49">
        <f t="shared" si="10"/>
        <v>182.38</v>
      </c>
      <c r="X45" s="49">
        <f t="shared" si="6"/>
        <v>425.55</v>
      </c>
      <c r="AB45" s="49">
        <f t="shared" si="7"/>
        <v>425.55</v>
      </c>
    </row>
    <row r="46" spans="1:28" ht="20.100000000000001" customHeight="1" x14ac:dyDescent="0.25">
      <c r="A46" s="2">
        <v>41</v>
      </c>
      <c r="B46" s="3" t="s">
        <v>84</v>
      </c>
      <c r="C46" s="3" t="s">
        <v>122</v>
      </c>
      <c r="D46" s="4">
        <v>63</v>
      </c>
      <c r="E46" s="3" t="s">
        <v>13</v>
      </c>
      <c r="F46" s="3" t="s">
        <v>123</v>
      </c>
      <c r="G46" s="2">
        <v>9062</v>
      </c>
      <c r="H46" s="5">
        <v>11182680031</v>
      </c>
      <c r="I46" s="3" t="s">
        <v>32</v>
      </c>
      <c r="J46" s="6">
        <v>20</v>
      </c>
      <c r="K46" s="6">
        <v>26914246</v>
      </c>
      <c r="L46" s="39">
        <v>441</v>
      </c>
      <c r="M46" s="39">
        <v>2</v>
      </c>
      <c r="N46" s="39">
        <f t="shared" si="2"/>
        <v>443</v>
      </c>
      <c r="O46" s="34">
        <v>340</v>
      </c>
      <c r="P46" s="34">
        <v>28.3</v>
      </c>
      <c r="Q46" s="34">
        <f t="shared" si="3"/>
        <v>118.7</v>
      </c>
      <c r="R46" s="49">
        <f t="shared" si="4"/>
        <v>147</v>
      </c>
      <c r="S46" s="49"/>
      <c r="T46" s="49"/>
      <c r="U46" s="49"/>
      <c r="V46" s="61">
        <f t="shared" si="5"/>
        <v>147</v>
      </c>
      <c r="W46" s="49">
        <f t="shared" si="10"/>
        <v>110.25</v>
      </c>
      <c r="X46" s="49">
        <f t="shared" si="6"/>
        <v>257.25</v>
      </c>
      <c r="AB46" s="49">
        <f t="shared" si="7"/>
        <v>257.25</v>
      </c>
    </row>
    <row r="47" spans="1:28" ht="20.100000000000001" customHeight="1" x14ac:dyDescent="0.25">
      <c r="A47" s="2">
        <v>42</v>
      </c>
      <c r="B47" s="3" t="s">
        <v>84</v>
      </c>
      <c r="C47" s="3" t="s">
        <v>124</v>
      </c>
      <c r="D47" s="4">
        <v>99</v>
      </c>
      <c r="E47" s="3" t="s">
        <v>125</v>
      </c>
      <c r="F47" s="3" t="s">
        <v>126</v>
      </c>
      <c r="G47" s="2" t="s">
        <v>127</v>
      </c>
      <c r="H47" s="5">
        <v>1831450000490</v>
      </c>
      <c r="I47" s="3" t="s">
        <v>27</v>
      </c>
      <c r="J47" s="6">
        <v>2692</v>
      </c>
      <c r="K47" s="6">
        <v>271601</v>
      </c>
      <c r="L47" s="39">
        <v>368.5</v>
      </c>
      <c r="M47" s="39">
        <v>1.5</v>
      </c>
      <c r="N47" s="39">
        <f t="shared" si="2"/>
        <v>370</v>
      </c>
      <c r="O47" s="34">
        <v>310</v>
      </c>
      <c r="P47" s="34">
        <v>25.8</v>
      </c>
      <c r="Q47" s="34">
        <f t="shared" si="3"/>
        <v>97.03</v>
      </c>
      <c r="R47" s="49">
        <f t="shared" si="4"/>
        <v>122.83</v>
      </c>
      <c r="S47" s="49">
        <v>30</v>
      </c>
      <c r="T47" s="49">
        <v>30</v>
      </c>
      <c r="U47" s="49"/>
      <c r="V47" s="61">
        <f t="shared" si="5"/>
        <v>182.82999999999998</v>
      </c>
      <c r="W47" s="49">
        <f t="shared" si="10"/>
        <v>62.129999999999995</v>
      </c>
      <c r="X47" s="49">
        <f t="shared" si="6"/>
        <v>244.95999999999998</v>
      </c>
      <c r="AB47" s="49">
        <f t="shared" si="7"/>
        <v>244.95999999999998</v>
      </c>
    </row>
    <row r="48" spans="1:28" ht="20.100000000000001" customHeight="1" x14ac:dyDescent="0.25">
      <c r="A48" s="2">
        <v>43</v>
      </c>
      <c r="B48" s="3" t="s">
        <v>84</v>
      </c>
      <c r="C48" s="3" t="s">
        <v>128</v>
      </c>
      <c r="D48" s="4">
        <v>95</v>
      </c>
      <c r="E48" s="3" t="s">
        <v>129</v>
      </c>
      <c r="F48" s="3" t="s">
        <v>130</v>
      </c>
      <c r="G48" s="2" t="s">
        <v>131</v>
      </c>
      <c r="H48" s="5">
        <v>55078258066</v>
      </c>
      <c r="I48" s="3" t="s">
        <v>27</v>
      </c>
      <c r="J48" s="6">
        <v>1792</v>
      </c>
      <c r="K48" s="6">
        <v>231207</v>
      </c>
      <c r="L48" s="39">
        <v>425.5</v>
      </c>
      <c r="M48" s="39">
        <v>4</v>
      </c>
      <c r="N48" s="39">
        <f t="shared" si="2"/>
        <v>429.5</v>
      </c>
      <c r="O48" s="34">
        <v>301</v>
      </c>
      <c r="P48" s="34">
        <v>25.1</v>
      </c>
      <c r="Q48" s="34">
        <f t="shared" si="3"/>
        <v>116.73000000000002</v>
      </c>
      <c r="R48" s="49">
        <f t="shared" si="4"/>
        <v>141.83000000000001</v>
      </c>
      <c r="S48" s="49"/>
      <c r="T48" s="49"/>
      <c r="U48" s="49"/>
      <c r="V48" s="61">
        <f t="shared" si="5"/>
        <v>141.83000000000001</v>
      </c>
      <c r="W48" s="49">
        <f t="shared" si="10"/>
        <v>106.38</v>
      </c>
      <c r="X48" s="49">
        <f t="shared" si="6"/>
        <v>248.21</v>
      </c>
      <c r="AB48" s="49">
        <f t="shared" si="7"/>
        <v>248.21</v>
      </c>
    </row>
    <row r="49" spans="1:28" ht="20.100000000000001" customHeight="1" x14ac:dyDescent="0.25">
      <c r="A49" s="2">
        <v>44</v>
      </c>
      <c r="B49" s="3" t="s">
        <v>84</v>
      </c>
      <c r="C49" s="3" t="s">
        <v>132</v>
      </c>
      <c r="D49" s="4">
        <v>86</v>
      </c>
      <c r="E49" s="3" t="s">
        <v>133</v>
      </c>
      <c r="F49" s="3" t="s">
        <v>134</v>
      </c>
      <c r="G49" s="2" t="s">
        <v>135</v>
      </c>
      <c r="H49" s="5">
        <v>448055144</v>
      </c>
      <c r="I49" s="3" t="s">
        <v>27</v>
      </c>
      <c r="J49" s="6">
        <v>8812</v>
      </c>
      <c r="K49" s="6">
        <v>259531</v>
      </c>
      <c r="L49" s="39">
        <v>675.00000000000011</v>
      </c>
      <c r="M49" s="39">
        <v>5</v>
      </c>
      <c r="N49" s="39">
        <f t="shared" si="2"/>
        <v>680.00000000000011</v>
      </c>
      <c r="O49" s="34">
        <v>443.3</v>
      </c>
      <c r="P49" s="34">
        <v>36.9</v>
      </c>
      <c r="Q49" s="34">
        <f t="shared" si="3"/>
        <v>188.1</v>
      </c>
      <c r="R49" s="49">
        <f t="shared" si="4"/>
        <v>225</v>
      </c>
      <c r="S49" s="49"/>
      <c r="T49" s="49"/>
      <c r="U49" s="49"/>
      <c r="V49" s="61">
        <f t="shared" si="5"/>
        <v>225</v>
      </c>
      <c r="W49" s="49">
        <f t="shared" si="10"/>
        <v>168.75</v>
      </c>
      <c r="X49" s="49">
        <f t="shared" si="6"/>
        <v>393.75</v>
      </c>
      <c r="AB49" s="49">
        <f t="shared" si="7"/>
        <v>393.75</v>
      </c>
    </row>
    <row r="50" spans="1:28" ht="20.100000000000001" customHeight="1" x14ac:dyDescent="0.25">
      <c r="A50" s="2">
        <v>45</v>
      </c>
      <c r="B50" s="3" t="s">
        <v>84</v>
      </c>
      <c r="C50" s="3" t="s">
        <v>136</v>
      </c>
      <c r="D50" s="4">
        <v>64</v>
      </c>
      <c r="E50" s="3" t="s">
        <v>13</v>
      </c>
      <c r="F50" s="3" t="s">
        <v>137</v>
      </c>
      <c r="G50" s="2" t="s">
        <v>138</v>
      </c>
      <c r="H50" s="5">
        <v>31078987029</v>
      </c>
      <c r="I50" s="3" t="s">
        <v>32</v>
      </c>
      <c r="J50" s="6">
        <v>2135</v>
      </c>
      <c r="K50" s="6">
        <v>224056</v>
      </c>
      <c r="L50" s="39">
        <v>343</v>
      </c>
      <c r="M50" s="39">
        <v>3</v>
      </c>
      <c r="N50" s="39">
        <f t="shared" si="2"/>
        <v>346</v>
      </c>
      <c r="O50" s="34">
        <v>297.25</v>
      </c>
      <c r="P50" s="34">
        <v>24.8</v>
      </c>
      <c r="Q50" s="34">
        <f t="shared" si="3"/>
        <v>89.53</v>
      </c>
      <c r="R50" s="49">
        <f t="shared" si="4"/>
        <v>114.33</v>
      </c>
      <c r="S50" s="49"/>
      <c r="T50" s="49">
        <v>60</v>
      </c>
      <c r="U50" s="49"/>
      <c r="V50" s="61">
        <f t="shared" si="5"/>
        <v>174.32999999999998</v>
      </c>
      <c r="W50" s="49">
        <f t="shared" si="10"/>
        <v>25.75</v>
      </c>
      <c r="X50" s="49">
        <f t="shared" si="6"/>
        <v>200.07999999999998</v>
      </c>
      <c r="AB50" s="49">
        <f t="shared" si="7"/>
        <v>200.07999999999998</v>
      </c>
    </row>
    <row r="51" spans="1:28" ht="20.100000000000001" customHeight="1" x14ac:dyDescent="0.25">
      <c r="A51" s="2">
        <v>46</v>
      </c>
      <c r="B51" s="3" t="s">
        <v>84</v>
      </c>
      <c r="C51" s="3" t="s">
        <v>139</v>
      </c>
      <c r="D51" s="4">
        <v>42</v>
      </c>
      <c r="E51" s="3" t="s">
        <v>13</v>
      </c>
      <c r="F51" s="3" t="s">
        <v>140</v>
      </c>
      <c r="G51" s="2">
        <v>9036</v>
      </c>
      <c r="H51" s="5">
        <v>11750162295</v>
      </c>
      <c r="I51" s="3" t="s">
        <v>32</v>
      </c>
      <c r="J51" s="6">
        <v>3592</v>
      </c>
      <c r="K51" s="6">
        <v>257289</v>
      </c>
      <c r="L51" s="39">
        <v>300</v>
      </c>
      <c r="M51" s="39">
        <v>4</v>
      </c>
      <c r="N51" s="39">
        <f t="shared" si="2"/>
        <v>304</v>
      </c>
      <c r="O51" s="34">
        <v>242</v>
      </c>
      <c r="P51" s="34">
        <v>20.2</v>
      </c>
      <c r="Q51" s="34">
        <f t="shared" si="3"/>
        <v>79.8</v>
      </c>
      <c r="R51" s="49">
        <f t="shared" si="4"/>
        <v>100</v>
      </c>
      <c r="S51" s="49"/>
      <c r="T51" s="49"/>
      <c r="U51" s="49"/>
      <c r="V51" s="61">
        <f t="shared" si="5"/>
        <v>100</v>
      </c>
      <c r="W51" s="49">
        <f t="shared" si="10"/>
        <v>75</v>
      </c>
      <c r="X51" s="49">
        <f t="shared" si="6"/>
        <v>175</v>
      </c>
      <c r="Y51" s="49">
        <v>40</v>
      </c>
      <c r="AB51" s="49">
        <f t="shared" si="7"/>
        <v>215</v>
      </c>
    </row>
    <row r="52" spans="1:28" ht="20.100000000000001" customHeight="1" x14ac:dyDescent="0.25">
      <c r="A52" s="2">
        <v>47</v>
      </c>
      <c r="B52" s="3" t="s">
        <v>84</v>
      </c>
      <c r="C52" s="3" t="s">
        <v>141</v>
      </c>
      <c r="D52" s="4">
        <v>41</v>
      </c>
      <c r="E52" s="3" t="s">
        <v>13</v>
      </c>
      <c r="F52" s="3" t="s">
        <v>142</v>
      </c>
      <c r="G52" s="2">
        <v>1379</v>
      </c>
      <c r="H52" s="5">
        <v>10147145026</v>
      </c>
      <c r="I52" s="3" t="s">
        <v>32</v>
      </c>
      <c r="J52" s="6">
        <v>145</v>
      </c>
      <c r="K52" s="6">
        <v>2443238</v>
      </c>
      <c r="L52" s="39">
        <v>412.5</v>
      </c>
      <c r="M52" s="39">
        <v>5</v>
      </c>
      <c r="N52" s="39">
        <f t="shared" si="2"/>
        <v>417.5</v>
      </c>
      <c r="O52" s="34">
        <v>330</v>
      </c>
      <c r="P52" s="34">
        <v>27.5</v>
      </c>
      <c r="Q52" s="34">
        <f t="shared" si="3"/>
        <v>110</v>
      </c>
      <c r="R52" s="49">
        <f t="shared" si="4"/>
        <v>137.5</v>
      </c>
      <c r="S52" s="49"/>
      <c r="T52" s="49">
        <v>70</v>
      </c>
      <c r="U52" s="49"/>
      <c r="V52" s="61">
        <f t="shared" si="5"/>
        <v>207.5</v>
      </c>
      <c r="W52" s="49">
        <f t="shared" si="10"/>
        <v>33.129999999999995</v>
      </c>
      <c r="X52" s="49">
        <f t="shared" si="6"/>
        <v>240.63</v>
      </c>
      <c r="AB52" s="49">
        <f t="shared" si="7"/>
        <v>240.63</v>
      </c>
    </row>
    <row r="53" spans="1:28" ht="20.100000000000001" customHeight="1" x14ac:dyDescent="0.25">
      <c r="A53" s="2">
        <v>48</v>
      </c>
      <c r="B53" s="3" t="s">
        <v>84</v>
      </c>
      <c r="C53" s="3" t="s">
        <v>143</v>
      </c>
      <c r="D53" s="4">
        <v>53</v>
      </c>
      <c r="E53" s="3" t="s">
        <v>13</v>
      </c>
      <c r="F53" s="3" t="s">
        <v>339</v>
      </c>
      <c r="G53" s="2" t="s">
        <v>340</v>
      </c>
      <c r="H53" s="5">
        <v>30043154027</v>
      </c>
      <c r="I53" s="3" t="s">
        <v>32</v>
      </c>
      <c r="J53" s="6">
        <v>621</v>
      </c>
      <c r="K53" s="6">
        <v>2281162</v>
      </c>
      <c r="L53" s="39">
        <v>220</v>
      </c>
      <c r="M53" s="39">
        <v>1</v>
      </c>
      <c r="N53" s="39">
        <f t="shared" si="2"/>
        <v>221</v>
      </c>
      <c r="O53" s="34">
        <v>200</v>
      </c>
      <c r="P53" s="34">
        <v>16.7</v>
      </c>
      <c r="Q53" s="34">
        <f t="shared" si="3"/>
        <v>56.629999999999995</v>
      </c>
      <c r="R53" s="49">
        <f t="shared" si="4"/>
        <v>73.33</v>
      </c>
      <c r="S53" s="49"/>
      <c r="T53" s="49">
        <v>16</v>
      </c>
      <c r="U53" s="49"/>
      <c r="V53" s="61">
        <f t="shared" si="5"/>
        <v>89.33</v>
      </c>
      <c r="W53" s="49">
        <f t="shared" si="10"/>
        <v>39</v>
      </c>
      <c r="X53" s="49">
        <f t="shared" si="6"/>
        <v>128.32999999999998</v>
      </c>
      <c r="AB53" s="49">
        <f t="shared" si="7"/>
        <v>128.32999999999998</v>
      </c>
    </row>
    <row r="54" spans="1:28" ht="20.100000000000001" customHeight="1" x14ac:dyDescent="0.25">
      <c r="A54" s="2">
        <v>49</v>
      </c>
      <c r="B54" s="3" t="s">
        <v>84</v>
      </c>
      <c r="C54" s="3" t="s">
        <v>144</v>
      </c>
      <c r="D54" s="4">
        <v>68</v>
      </c>
      <c r="E54" s="3" t="s">
        <v>13</v>
      </c>
      <c r="F54" s="3" t="s">
        <v>145</v>
      </c>
      <c r="G54" s="2">
        <v>483</v>
      </c>
      <c r="H54" s="5">
        <v>11087720776</v>
      </c>
      <c r="I54" s="3" t="s">
        <v>32</v>
      </c>
      <c r="J54" s="6">
        <v>217</v>
      </c>
      <c r="K54" s="6">
        <v>2374533</v>
      </c>
      <c r="L54" s="39">
        <v>384</v>
      </c>
      <c r="M54" s="39">
        <v>3</v>
      </c>
      <c r="N54" s="39">
        <f t="shared" si="2"/>
        <v>387</v>
      </c>
      <c r="O54" s="34">
        <v>230</v>
      </c>
      <c r="P54" s="34">
        <v>19.2</v>
      </c>
      <c r="Q54" s="34">
        <f t="shared" si="3"/>
        <v>108.8</v>
      </c>
      <c r="R54" s="49">
        <f t="shared" si="4"/>
        <v>128</v>
      </c>
      <c r="S54" s="49">
        <v>20</v>
      </c>
      <c r="T54" s="49"/>
      <c r="U54" s="49"/>
      <c r="V54" s="61">
        <f t="shared" si="5"/>
        <v>148</v>
      </c>
      <c r="W54" s="49">
        <f t="shared" si="10"/>
        <v>96</v>
      </c>
      <c r="X54" s="49">
        <f t="shared" si="6"/>
        <v>244</v>
      </c>
      <c r="AB54" s="49">
        <f t="shared" si="7"/>
        <v>244</v>
      </c>
    </row>
    <row r="55" spans="1:28" ht="20.100000000000001" customHeight="1" x14ac:dyDescent="0.25">
      <c r="A55" s="2">
        <v>50</v>
      </c>
      <c r="B55" s="3" t="s">
        <v>84</v>
      </c>
      <c r="C55" s="3" t="s">
        <v>146</v>
      </c>
      <c r="D55" s="4">
        <v>132</v>
      </c>
      <c r="E55" s="3" t="s">
        <v>396</v>
      </c>
      <c r="F55" s="3" t="s">
        <v>397</v>
      </c>
      <c r="G55" s="2" t="s">
        <v>398</v>
      </c>
      <c r="H55" s="5">
        <v>33969206291</v>
      </c>
      <c r="I55" s="3" t="s">
        <v>27</v>
      </c>
      <c r="J55" s="6">
        <v>11</v>
      </c>
      <c r="K55" s="6">
        <v>25843768</v>
      </c>
      <c r="L55" s="39">
        <v>190</v>
      </c>
      <c r="M55" s="39">
        <v>5</v>
      </c>
      <c r="N55" s="39">
        <f t="shared" si="2"/>
        <v>195</v>
      </c>
      <c r="O55" s="34">
        <v>165</v>
      </c>
      <c r="P55" s="34">
        <v>13.8</v>
      </c>
      <c r="Q55" s="34">
        <f t="shared" si="3"/>
        <v>49.53</v>
      </c>
      <c r="R55" s="49">
        <f t="shared" si="4"/>
        <v>63.33</v>
      </c>
      <c r="S55" s="49">
        <f>20+75.25</f>
        <v>95.25</v>
      </c>
      <c r="T55" s="49"/>
      <c r="U55" s="49"/>
      <c r="V55" s="61">
        <f t="shared" si="5"/>
        <v>158.57999999999998</v>
      </c>
      <c r="W55" s="49">
        <f t="shared" si="10"/>
        <v>47.5</v>
      </c>
      <c r="X55" s="49">
        <f t="shared" si="6"/>
        <v>206.07999999999998</v>
      </c>
      <c r="AB55" s="49">
        <f t="shared" si="7"/>
        <v>206.07999999999998</v>
      </c>
    </row>
    <row r="56" spans="1:28" ht="20.100000000000001" hidden="1" customHeight="1" x14ac:dyDescent="0.25">
      <c r="A56" s="10"/>
      <c r="B56" s="11"/>
      <c r="C56" s="11" t="s">
        <v>82</v>
      </c>
      <c r="D56" s="13"/>
      <c r="E56" s="11"/>
      <c r="F56" s="11"/>
      <c r="G56" s="10"/>
      <c r="H56" s="14"/>
      <c r="I56" s="11"/>
      <c r="J56" s="15"/>
      <c r="K56" s="15"/>
      <c r="L56" s="39"/>
      <c r="M56" s="39">
        <v>0</v>
      </c>
      <c r="N56" s="39">
        <f t="shared" si="2"/>
        <v>0</v>
      </c>
      <c r="P56" s="34">
        <v>0</v>
      </c>
      <c r="Q56" s="34">
        <f t="shared" si="3"/>
        <v>0</v>
      </c>
      <c r="R56" s="49">
        <f t="shared" si="4"/>
        <v>0</v>
      </c>
      <c r="S56" s="49"/>
      <c r="T56" s="49"/>
      <c r="U56" s="49"/>
      <c r="V56" s="61">
        <f t="shared" si="5"/>
        <v>0</v>
      </c>
      <c r="W56" s="49">
        <f t="shared" si="10"/>
        <v>0</v>
      </c>
      <c r="X56" s="49">
        <f t="shared" si="6"/>
        <v>0</v>
      </c>
      <c r="AB56" s="49">
        <f t="shared" si="7"/>
        <v>0</v>
      </c>
    </row>
    <row r="57" spans="1:28" ht="20.100000000000001" customHeight="1" x14ac:dyDescent="0.25">
      <c r="A57" s="16"/>
      <c r="B57" s="17"/>
      <c r="C57" s="17" t="s">
        <v>147</v>
      </c>
      <c r="D57" s="18"/>
      <c r="E57" s="17"/>
      <c r="F57" s="17"/>
      <c r="G57" s="16"/>
      <c r="H57" s="19"/>
      <c r="I57" s="17"/>
      <c r="J57" s="20"/>
      <c r="K57" s="20"/>
      <c r="L57" s="40">
        <f>SUM(L33:L56)</f>
        <v>29096</v>
      </c>
      <c r="M57" s="40">
        <f>SUM(M33:M56)</f>
        <v>147.5</v>
      </c>
      <c r="N57" s="40">
        <f>SUM(N33:N56)</f>
        <v>29243.5</v>
      </c>
      <c r="O57" s="36">
        <f t="shared" ref="O57:AB57" si="11">SUM(O33:O56)</f>
        <v>20723</v>
      </c>
      <c r="P57" s="36">
        <f t="shared" si="11"/>
        <v>1726.8999999999996</v>
      </c>
      <c r="Q57" s="36">
        <f t="shared" si="11"/>
        <v>7971.7399999999989</v>
      </c>
      <c r="R57" s="36">
        <f t="shared" si="11"/>
        <v>9698.64</v>
      </c>
      <c r="S57" s="36">
        <f t="shared" si="11"/>
        <v>240.25</v>
      </c>
      <c r="T57" s="36">
        <f t="shared" si="11"/>
        <v>344</v>
      </c>
      <c r="U57" s="36">
        <f t="shared" si="11"/>
        <v>0</v>
      </c>
      <c r="V57" s="62">
        <f t="shared" si="11"/>
        <v>10282.89</v>
      </c>
      <c r="W57" s="36">
        <f t="shared" si="11"/>
        <v>6930.0300000000007</v>
      </c>
      <c r="X57" s="36">
        <f t="shared" si="11"/>
        <v>17212.920000000002</v>
      </c>
      <c r="Y57" s="36">
        <f t="shared" si="11"/>
        <v>40</v>
      </c>
      <c r="Z57" s="36">
        <f t="shared" si="11"/>
        <v>0</v>
      </c>
      <c r="AA57" s="62">
        <f t="shared" si="11"/>
        <v>0</v>
      </c>
      <c r="AB57" s="36">
        <f t="shared" si="11"/>
        <v>17252.920000000002</v>
      </c>
    </row>
    <row r="58" spans="1:28" ht="20.100000000000001" customHeight="1" x14ac:dyDescent="0.25">
      <c r="A58" s="2">
        <v>51</v>
      </c>
      <c r="B58" s="3" t="s">
        <v>148</v>
      </c>
      <c r="C58" s="3" t="s">
        <v>149</v>
      </c>
      <c r="D58" s="4">
        <v>23</v>
      </c>
      <c r="E58" s="3" t="s">
        <v>13</v>
      </c>
      <c r="F58" s="3" t="s">
        <v>150</v>
      </c>
      <c r="G58" s="2">
        <v>7027</v>
      </c>
      <c r="H58" s="5">
        <v>10148035271</v>
      </c>
      <c r="I58" s="3" t="s">
        <v>32</v>
      </c>
      <c r="J58" s="6">
        <v>581</v>
      </c>
      <c r="K58" s="6">
        <v>2301321</v>
      </c>
      <c r="L58" s="39">
        <v>1888.5</v>
      </c>
      <c r="M58" s="39">
        <v>15</v>
      </c>
      <c r="N58" s="39">
        <f t="shared" si="2"/>
        <v>1903.5</v>
      </c>
      <c r="O58" s="34">
        <v>1450</v>
      </c>
      <c r="P58" s="34">
        <v>120.8</v>
      </c>
      <c r="Q58" s="34">
        <f t="shared" si="3"/>
        <v>508.7</v>
      </c>
      <c r="R58" s="49">
        <f t="shared" si="4"/>
        <v>629.5</v>
      </c>
      <c r="S58" s="49"/>
      <c r="T58" s="49"/>
      <c r="U58" s="49"/>
      <c r="V58" s="61">
        <f t="shared" si="5"/>
        <v>629.5</v>
      </c>
      <c r="W58" s="49">
        <f t="shared" ref="W58:W80" si="12">ROUND(L58*0.25,2)-T58</f>
        <v>472.13</v>
      </c>
      <c r="X58" s="49">
        <f t="shared" si="6"/>
        <v>1101.6300000000001</v>
      </c>
      <c r="AB58" s="49">
        <f t="shared" si="7"/>
        <v>1101.6300000000001</v>
      </c>
    </row>
    <row r="59" spans="1:28" ht="20.100000000000001" customHeight="1" x14ac:dyDescent="0.25">
      <c r="A59" s="2">
        <v>52</v>
      </c>
      <c r="B59" s="3" t="s">
        <v>148</v>
      </c>
      <c r="C59" s="3" t="s">
        <v>151</v>
      </c>
      <c r="D59" s="4">
        <v>25</v>
      </c>
      <c r="E59" s="3" t="s">
        <v>13</v>
      </c>
      <c r="F59" s="3" t="s">
        <v>152</v>
      </c>
      <c r="G59" s="2">
        <v>5700</v>
      </c>
      <c r="H59" s="5">
        <v>10440797010</v>
      </c>
      <c r="I59" s="3" t="s">
        <v>32</v>
      </c>
      <c r="J59" s="6">
        <v>1662</v>
      </c>
      <c r="K59" s="6">
        <v>275004</v>
      </c>
      <c r="L59" s="39">
        <v>1701</v>
      </c>
      <c r="M59" s="39">
        <v>10</v>
      </c>
      <c r="N59" s="39">
        <f t="shared" si="2"/>
        <v>1711</v>
      </c>
      <c r="O59" s="34">
        <v>1410</v>
      </c>
      <c r="P59" s="34">
        <v>117.5</v>
      </c>
      <c r="Q59" s="34">
        <f t="shared" si="3"/>
        <v>449.5</v>
      </c>
      <c r="R59" s="49">
        <f t="shared" si="4"/>
        <v>567</v>
      </c>
      <c r="S59" s="49"/>
      <c r="T59" s="49"/>
      <c r="U59" s="49"/>
      <c r="V59" s="61">
        <f t="shared" si="5"/>
        <v>567</v>
      </c>
      <c r="W59" s="49">
        <f t="shared" si="12"/>
        <v>425.25</v>
      </c>
      <c r="X59" s="49">
        <f t="shared" si="6"/>
        <v>992.25</v>
      </c>
      <c r="AB59" s="49">
        <f t="shared" si="7"/>
        <v>992.25</v>
      </c>
    </row>
    <row r="60" spans="1:28" ht="20.100000000000001" customHeight="1" x14ac:dyDescent="0.25">
      <c r="A60" s="2">
        <v>53</v>
      </c>
      <c r="B60" s="3" t="s">
        <v>148</v>
      </c>
      <c r="C60" s="3" t="s">
        <v>153</v>
      </c>
      <c r="D60" s="4">
        <v>92</v>
      </c>
      <c r="E60" s="3" t="s">
        <v>88</v>
      </c>
      <c r="F60" s="3" t="s">
        <v>154</v>
      </c>
      <c r="G60" s="2" t="s">
        <v>155</v>
      </c>
      <c r="H60" s="5">
        <v>314012100000190</v>
      </c>
      <c r="I60" s="3" t="s">
        <v>27</v>
      </c>
      <c r="J60" s="6">
        <v>565</v>
      </c>
      <c r="K60" s="6">
        <v>2763246</v>
      </c>
      <c r="L60" s="39">
        <v>2102.75</v>
      </c>
      <c r="M60" s="39">
        <v>20</v>
      </c>
      <c r="N60" s="39">
        <f t="shared" si="2"/>
        <v>2122.75</v>
      </c>
      <c r="O60" s="34">
        <v>1864</v>
      </c>
      <c r="P60" s="34">
        <v>155.30000000000001</v>
      </c>
      <c r="Q60" s="34">
        <f t="shared" si="3"/>
        <v>545.61999999999989</v>
      </c>
      <c r="R60" s="49">
        <f t="shared" si="4"/>
        <v>700.91999999999985</v>
      </c>
      <c r="S60" s="49"/>
      <c r="T60" s="49"/>
      <c r="U60" s="49"/>
      <c r="V60" s="61">
        <f t="shared" si="5"/>
        <v>700.91999999999985</v>
      </c>
      <c r="W60" s="49">
        <f t="shared" si="12"/>
        <v>525.69000000000005</v>
      </c>
      <c r="X60" s="49">
        <f t="shared" si="6"/>
        <v>1226.6099999999999</v>
      </c>
      <c r="AB60" s="49">
        <f t="shared" si="7"/>
        <v>1226.6099999999999</v>
      </c>
    </row>
    <row r="61" spans="1:28" ht="20.100000000000001" customHeight="1" x14ac:dyDescent="0.25">
      <c r="A61" s="2">
        <v>54</v>
      </c>
      <c r="B61" s="3" t="s">
        <v>148</v>
      </c>
      <c r="C61" s="3" t="s">
        <v>156</v>
      </c>
      <c r="D61" s="4">
        <v>93</v>
      </c>
      <c r="E61" s="3" t="s">
        <v>157</v>
      </c>
      <c r="F61" s="3" t="s">
        <v>158</v>
      </c>
      <c r="G61" s="2" t="s">
        <v>159</v>
      </c>
      <c r="H61" s="5">
        <v>51066000084</v>
      </c>
      <c r="I61" s="3" t="s">
        <v>27</v>
      </c>
      <c r="J61" s="6">
        <v>1437</v>
      </c>
      <c r="K61" s="6">
        <v>220163</v>
      </c>
      <c r="L61" s="39">
        <v>2901</v>
      </c>
      <c r="M61" s="39">
        <v>20</v>
      </c>
      <c r="N61" s="39">
        <f t="shared" si="2"/>
        <v>2921</v>
      </c>
      <c r="O61" s="34">
        <v>2200</v>
      </c>
      <c r="P61" s="34">
        <v>183.3</v>
      </c>
      <c r="Q61" s="34">
        <f t="shared" si="3"/>
        <v>783.7</v>
      </c>
      <c r="R61" s="49">
        <f t="shared" si="4"/>
        <v>967</v>
      </c>
      <c r="S61" s="49"/>
      <c r="T61" s="49"/>
      <c r="U61" s="49"/>
      <c r="V61" s="61">
        <f t="shared" si="5"/>
        <v>967</v>
      </c>
      <c r="W61" s="49">
        <f t="shared" si="12"/>
        <v>725.25</v>
      </c>
      <c r="X61" s="49">
        <f t="shared" si="6"/>
        <v>1692.25</v>
      </c>
      <c r="AB61" s="49">
        <f t="shared" si="7"/>
        <v>1692.25</v>
      </c>
    </row>
    <row r="62" spans="1:28" ht="20.100000000000001" customHeight="1" x14ac:dyDescent="0.25">
      <c r="A62" s="2">
        <v>55</v>
      </c>
      <c r="B62" s="3" t="s">
        <v>148</v>
      </c>
      <c r="C62" s="3" t="s">
        <v>160</v>
      </c>
      <c r="D62" s="4">
        <v>24</v>
      </c>
      <c r="E62" s="3" t="s">
        <v>13</v>
      </c>
      <c r="F62" s="3" t="s">
        <v>150</v>
      </c>
      <c r="G62" s="2">
        <v>7027</v>
      </c>
      <c r="H62" s="5">
        <v>10148035293</v>
      </c>
      <c r="I62" s="3" t="s">
        <v>32</v>
      </c>
      <c r="J62" s="6">
        <v>581</v>
      </c>
      <c r="K62" s="6">
        <v>230284</v>
      </c>
      <c r="L62" s="39">
        <v>17022.5</v>
      </c>
      <c r="M62" s="39">
        <v>85</v>
      </c>
      <c r="N62" s="39">
        <f t="shared" si="2"/>
        <v>17107.5</v>
      </c>
      <c r="O62" s="34">
        <v>10200.5</v>
      </c>
      <c r="P62" s="34">
        <v>663</v>
      </c>
      <c r="Q62" s="34">
        <f t="shared" si="3"/>
        <v>5011.17</v>
      </c>
      <c r="R62" s="49">
        <f t="shared" si="4"/>
        <v>5674.17</v>
      </c>
      <c r="S62" s="49"/>
      <c r="T62" s="49">
        <v>200</v>
      </c>
      <c r="U62" s="49"/>
      <c r="V62" s="61">
        <f t="shared" si="5"/>
        <v>5874.17</v>
      </c>
      <c r="W62" s="49">
        <f t="shared" si="12"/>
        <v>4055.63</v>
      </c>
      <c r="X62" s="49">
        <f t="shared" si="6"/>
        <v>9929.7999999999993</v>
      </c>
      <c r="AB62" s="49">
        <f t="shared" si="7"/>
        <v>9929.7999999999993</v>
      </c>
    </row>
    <row r="63" spans="1:28" ht="20.100000000000001" customHeight="1" x14ac:dyDescent="0.25">
      <c r="A63" s="2">
        <v>56</v>
      </c>
      <c r="B63" s="3" t="s">
        <v>148</v>
      </c>
      <c r="C63" s="3" t="s">
        <v>161</v>
      </c>
      <c r="D63" s="4">
        <v>21</v>
      </c>
      <c r="E63" s="3" t="s">
        <v>13</v>
      </c>
      <c r="F63" s="3" t="s">
        <v>162</v>
      </c>
      <c r="G63" s="2">
        <v>1316</v>
      </c>
      <c r="H63" s="5">
        <v>10476393028</v>
      </c>
      <c r="I63" s="3" t="s">
        <v>32</v>
      </c>
      <c r="J63" s="6">
        <v>80</v>
      </c>
      <c r="K63" s="6">
        <v>23412509</v>
      </c>
      <c r="L63" s="39">
        <v>901.9</v>
      </c>
      <c r="M63" s="39">
        <v>1.25</v>
      </c>
      <c r="N63" s="39">
        <f t="shared" si="2"/>
        <v>903.15</v>
      </c>
      <c r="P63" s="34">
        <v>52</v>
      </c>
      <c r="Q63" s="34">
        <f t="shared" si="3"/>
        <v>248.63</v>
      </c>
      <c r="R63" s="49">
        <f t="shared" si="4"/>
        <v>300.63</v>
      </c>
      <c r="S63" s="49"/>
      <c r="T63" s="49"/>
      <c r="U63" s="49"/>
      <c r="V63" s="61">
        <f t="shared" si="5"/>
        <v>300.63</v>
      </c>
      <c r="W63" s="49">
        <f t="shared" si="12"/>
        <v>225.48</v>
      </c>
      <c r="X63" s="49">
        <f t="shared" si="6"/>
        <v>526.11</v>
      </c>
      <c r="AB63" s="49">
        <f t="shared" si="7"/>
        <v>526.11</v>
      </c>
    </row>
    <row r="64" spans="1:28" ht="20.100000000000001" customHeight="1" x14ac:dyDescent="0.25">
      <c r="A64" s="2">
        <v>57</v>
      </c>
      <c r="B64" s="3" t="s">
        <v>148</v>
      </c>
      <c r="C64" s="3" t="s">
        <v>163</v>
      </c>
      <c r="D64" s="4">
        <v>26</v>
      </c>
      <c r="E64" s="3" t="s">
        <v>13</v>
      </c>
      <c r="F64" s="3" t="s">
        <v>164</v>
      </c>
      <c r="G64" s="2">
        <v>2582</v>
      </c>
      <c r="H64" s="5">
        <v>11576142085</v>
      </c>
      <c r="I64" s="3" t="s">
        <v>32</v>
      </c>
      <c r="J64" s="6">
        <v>5942</v>
      </c>
      <c r="K64" s="6">
        <v>286347</v>
      </c>
      <c r="L64" s="39">
        <v>1710.75</v>
      </c>
      <c r="M64" s="39">
        <v>6</v>
      </c>
      <c r="N64" s="39">
        <f t="shared" si="2"/>
        <v>1716.75</v>
      </c>
      <c r="P64" s="34">
        <v>100</v>
      </c>
      <c r="Q64" s="34">
        <f t="shared" si="3"/>
        <v>470.25</v>
      </c>
      <c r="R64" s="49">
        <f t="shared" si="4"/>
        <v>570.25</v>
      </c>
      <c r="S64" s="49"/>
      <c r="T64" s="49"/>
      <c r="U64" s="49"/>
      <c r="V64" s="61">
        <f t="shared" si="5"/>
        <v>570.25</v>
      </c>
      <c r="W64" s="49">
        <f t="shared" si="12"/>
        <v>427.69</v>
      </c>
      <c r="X64" s="49">
        <f t="shared" si="6"/>
        <v>997.94</v>
      </c>
      <c r="AB64" s="49">
        <f t="shared" si="7"/>
        <v>997.94</v>
      </c>
    </row>
    <row r="65" spans="1:28" ht="20.100000000000001" customHeight="1" x14ac:dyDescent="0.25">
      <c r="A65" s="2">
        <v>58</v>
      </c>
      <c r="B65" s="3" t="s">
        <v>148</v>
      </c>
      <c r="C65" s="3" t="s">
        <v>399</v>
      </c>
      <c r="D65" s="4">
        <v>14</v>
      </c>
      <c r="E65" s="3" t="s">
        <v>13</v>
      </c>
      <c r="F65" s="3" t="s">
        <v>166</v>
      </c>
      <c r="G65" s="2">
        <v>519</v>
      </c>
      <c r="H65" s="5">
        <v>10302241065</v>
      </c>
      <c r="I65" s="3" t="s">
        <v>32</v>
      </c>
      <c r="J65" s="6">
        <v>755</v>
      </c>
      <c r="K65" s="6">
        <v>2758842</v>
      </c>
      <c r="L65" s="39">
        <v>727.6</v>
      </c>
      <c r="M65" s="39">
        <v>10</v>
      </c>
      <c r="N65" s="39">
        <f t="shared" si="2"/>
        <v>737.6</v>
      </c>
      <c r="P65" s="34">
        <v>35</v>
      </c>
      <c r="Q65" s="34">
        <f t="shared" si="3"/>
        <v>207.53</v>
      </c>
      <c r="R65" s="49">
        <f t="shared" si="4"/>
        <v>242.53</v>
      </c>
      <c r="S65" s="49"/>
      <c r="T65" s="49"/>
      <c r="U65" s="49"/>
      <c r="V65" s="61">
        <f t="shared" si="5"/>
        <v>242.53</v>
      </c>
      <c r="W65" s="49">
        <f t="shared" si="12"/>
        <v>181.9</v>
      </c>
      <c r="X65" s="49">
        <f t="shared" si="6"/>
        <v>424.43</v>
      </c>
      <c r="Y65" s="49">
        <v>10</v>
      </c>
      <c r="AB65" s="49">
        <f t="shared" si="7"/>
        <v>434.43</v>
      </c>
    </row>
    <row r="66" spans="1:28" ht="20.100000000000001" customHeight="1" x14ac:dyDescent="0.25">
      <c r="A66" s="2">
        <v>59</v>
      </c>
      <c r="B66" s="3" t="s">
        <v>148</v>
      </c>
      <c r="C66" s="3" t="s">
        <v>167</v>
      </c>
      <c r="D66" s="4">
        <v>9</v>
      </c>
      <c r="E66" s="3" t="s">
        <v>13</v>
      </c>
      <c r="F66" s="3" t="s">
        <v>168</v>
      </c>
      <c r="G66" s="2">
        <v>1761</v>
      </c>
      <c r="H66" s="5">
        <v>10093065125</v>
      </c>
      <c r="I66" s="3" t="s">
        <v>32</v>
      </c>
      <c r="J66" s="6">
        <v>184</v>
      </c>
      <c r="K66" s="6">
        <v>226754</v>
      </c>
      <c r="L66" s="39">
        <v>822</v>
      </c>
      <c r="M66" s="39">
        <v>10</v>
      </c>
      <c r="N66" s="39">
        <f t="shared" si="2"/>
        <v>832</v>
      </c>
      <c r="O66" s="34">
        <v>700.2</v>
      </c>
      <c r="P66" s="34">
        <v>58.4</v>
      </c>
      <c r="Q66" s="34">
        <f t="shared" si="3"/>
        <v>215.6</v>
      </c>
      <c r="R66" s="49">
        <f t="shared" si="4"/>
        <v>274</v>
      </c>
      <c r="S66" s="49"/>
      <c r="T66" s="49"/>
      <c r="U66" s="49"/>
      <c r="V66" s="61">
        <f t="shared" si="5"/>
        <v>274</v>
      </c>
      <c r="W66" s="49">
        <f t="shared" si="12"/>
        <v>205.5</v>
      </c>
      <c r="X66" s="49">
        <f t="shared" si="6"/>
        <v>479.5</v>
      </c>
      <c r="AB66" s="49">
        <f t="shared" si="7"/>
        <v>479.5</v>
      </c>
    </row>
    <row r="67" spans="1:28" ht="20.100000000000001" customHeight="1" x14ac:dyDescent="0.25">
      <c r="A67" s="2">
        <v>60</v>
      </c>
      <c r="B67" s="3" t="s">
        <v>148</v>
      </c>
      <c r="C67" s="3" t="s">
        <v>169</v>
      </c>
      <c r="D67" s="4">
        <v>82</v>
      </c>
      <c r="E67" s="3" t="s">
        <v>129</v>
      </c>
      <c r="F67" s="3" t="s">
        <v>170</v>
      </c>
      <c r="G67" s="2" t="s">
        <v>171</v>
      </c>
      <c r="H67" s="5">
        <v>10003050192</v>
      </c>
      <c r="I67" s="3" t="s">
        <v>27</v>
      </c>
      <c r="J67" s="6">
        <v>184</v>
      </c>
      <c r="K67" s="6">
        <v>2250042</v>
      </c>
      <c r="L67" s="39">
        <v>11133.9</v>
      </c>
      <c r="M67" s="39">
        <v>100</v>
      </c>
      <c r="N67" s="39">
        <f t="shared" si="2"/>
        <v>11233.9</v>
      </c>
      <c r="O67" s="34">
        <v>6201</v>
      </c>
      <c r="P67" s="34">
        <v>417.58</v>
      </c>
      <c r="Q67" s="34">
        <f t="shared" si="3"/>
        <v>3293.7200000000003</v>
      </c>
      <c r="R67" s="49">
        <f t="shared" si="4"/>
        <v>3711.3</v>
      </c>
      <c r="S67" s="49"/>
      <c r="T67" s="49"/>
      <c r="U67" s="49"/>
      <c r="V67" s="61">
        <f t="shared" si="5"/>
        <v>3711.3</v>
      </c>
      <c r="W67" s="49">
        <f t="shared" si="12"/>
        <v>2783.48</v>
      </c>
      <c r="X67" s="49">
        <f t="shared" si="6"/>
        <v>6494.7800000000007</v>
      </c>
      <c r="AB67" s="49">
        <f t="shared" si="7"/>
        <v>6494.7800000000007</v>
      </c>
    </row>
    <row r="68" spans="1:28" ht="20.100000000000001" customHeight="1" x14ac:dyDescent="0.25">
      <c r="A68" s="2">
        <v>61</v>
      </c>
      <c r="B68" s="3" t="s">
        <v>148</v>
      </c>
      <c r="C68" s="3" t="s">
        <v>172</v>
      </c>
      <c r="D68" s="4">
        <v>13</v>
      </c>
      <c r="E68" s="3" t="s">
        <v>13</v>
      </c>
      <c r="F68" s="3" t="s">
        <v>173</v>
      </c>
      <c r="G68" s="2" t="s">
        <v>174</v>
      </c>
      <c r="H68" s="5">
        <v>10977239873</v>
      </c>
      <c r="I68" s="3" t="s">
        <v>32</v>
      </c>
      <c r="J68" s="6">
        <v>80</v>
      </c>
      <c r="K68" s="6">
        <v>25710161</v>
      </c>
      <c r="L68" s="39">
        <v>1237.0999999999999</v>
      </c>
      <c r="M68" s="39">
        <v>10</v>
      </c>
      <c r="N68" s="39">
        <f t="shared" si="2"/>
        <v>1247.0999999999999</v>
      </c>
      <c r="P68" s="34">
        <v>99.22</v>
      </c>
      <c r="Q68" s="34">
        <f t="shared" si="3"/>
        <v>313.14999999999998</v>
      </c>
      <c r="R68" s="49">
        <f t="shared" si="4"/>
        <v>412.37</v>
      </c>
      <c r="S68" s="49"/>
      <c r="T68" s="49"/>
      <c r="U68" s="49"/>
      <c r="V68" s="61">
        <f t="shared" si="5"/>
        <v>412.37</v>
      </c>
      <c r="W68" s="49">
        <f t="shared" si="12"/>
        <v>309.27999999999997</v>
      </c>
      <c r="X68" s="49">
        <f t="shared" si="6"/>
        <v>721.65</v>
      </c>
      <c r="AB68" s="49">
        <f t="shared" si="7"/>
        <v>721.65</v>
      </c>
    </row>
    <row r="69" spans="1:28" ht="20.100000000000001" customHeight="1" x14ac:dyDescent="0.25">
      <c r="A69" s="2">
        <v>62</v>
      </c>
      <c r="B69" s="3" t="s">
        <v>148</v>
      </c>
      <c r="C69" s="3" t="s">
        <v>175</v>
      </c>
      <c r="D69" s="4">
        <v>10</v>
      </c>
      <c r="E69" s="3" t="s">
        <v>176</v>
      </c>
      <c r="F69" s="3" t="s">
        <v>177</v>
      </c>
      <c r="G69" s="2">
        <v>813</v>
      </c>
      <c r="H69" s="5">
        <v>30295508819</v>
      </c>
      <c r="I69" s="3" t="s">
        <v>32</v>
      </c>
      <c r="J69" s="6">
        <v>80</v>
      </c>
      <c r="K69" s="6">
        <v>25711420</v>
      </c>
      <c r="L69" s="39">
        <v>957</v>
      </c>
      <c r="M69" s="39">
        <v>4</v>
      </c>
      <c r="N69" s="39">
        <f t="shared" ref="N69:N132" si="13">L69+M69</f>
        <v>961</v>
      </c>
      <c r="O69" s="34">
        <v>800</v>
      </c>
      <c r="P69" s="34">
        <v>66.7</v>
      </c>
      <c r="Q69" s="34">
        <f t="shared" ref="Q69:Q132" si="14">ROUND(L69/3,2)-P69</f>
        <v>252.3</v>
      </c>
      <c r="R69" s="49">
        <f t="shared" ref="R69:R132" si="15">+P69+Q69</f>
        <v>319</v>
      </c>
      <c r="S69" s="49">
        <v>20</v>
      </c>
      <c r="T69" s="49">
        <v>33.46</v>
      </c>
      <c r="U69" s="49"/>
      <c r="V69" s="61">
        <f t="shared" ref="V69:V132" si="16">R69+S69+T69+U69</f>
        <v>372.46</v>
      </c>
      <c r="W69" s="49">
        <f t="shared" si="12"/>
        <v>205.79</v>
      </c>
      <c r="X69" s="49">
        <f t="shared" ref="X69:X132" si="17">V69+W69</f>
        <v>578.25</v>
      </c>
      <c r="AB69" s="49">
        <f t="shared" si="7"/>
        <v>578.25</v>
      </c>
    </row>
    <row r="70" spans="1:28" ht="20.100000000000001" customHeight="1" x14ac:dyDescent="0.25">
      <c r="A70" s="2">
        <v>63</v>
      </c>
      <c r="B70" s="3" t="s">
        <v>148</v>
      </c>
      <c r="C70" s="3" t="s">
        <v>178</v>
      </c>
      <c r="D70" s="4">
        <v>44</v>
      </c>
      <c r="E70" s="3" t="s">
        <v>13</v>
      </c>
      <c r="F70" s="3" t="s">
        <v>179</v>
      </c>
      <c r="G70" s="2">
        <v>7260</v>
      </c>
      <c r="H70" s="5">
        <v>10077740055</v>
      </c>
      <c r="I70" s="3" t="s">
        <v>32</v>
      </c>
      <c r="J70" s="6">
        <v>151</v>
      </c>
      <c r="K70" s="6">
        <v>2231213</v>
      </c>
      <c r="L70" s="39">
        <v>628</v>
      </c>
      <c r="M70" s="39">
        <v>2</v>
      </c>
      <c r="N70" s="39">
        <f t="shared" si="13"/>
        <v>630</v>
      </c>
      <c r="O70" s="34">
        <v>566</v>
      </c>
      <c r="P70" s="34">
        <v>47.2</v>
      </c>
      <c r="Q70" s="34">
        <f t="shared" si="14"/>
        <v>162.13</v>
      </c>
      <c r="R70" s="49">
        <f t="shared" si="15"/>
        <v>209.32999999999998</v>
      </c>
      <c r="S70" s="49">
        <v>25</v>
      </c>
      <c r="T70" s="49">
        <v>65</v>
      </c>
      <c r="U70" s="49"/>
      <c r="V70" s="61">
        <f t="shared" si="16"/>
        <v>299.33</v>
      </c>
      <c r="W70" s="49">
        <f t="shared" si="12"/>
        <v>92</v>
      </c>
      <c r="X70" s="49">
        <f t="shared" si="17"/>
        <v>391.33</v>
      </c>
      <c r="AA70">
        <v>50</v>
      </c>
      <c r="AB70" s="49">
        <f t="shared" si="7"/>
        <v>441.33</v>
      </c>
    </row>
    <row r="71" spans="1:28" ht="20.100000000000001" customHeight="1" x14ac:dyDescent="0.25">
      <c r="A71" s="2">
        <v>64</v>
      </c>
      <c r="B71" s="3" t="s">
        <v>148</v>
      </c>
      <c r="C71" s="3" t="s">
        <v>180</v>
      </c>
      <c r="D71" s="4">
        <v>54</v>
      </c>
      <c r="E71" s="3" t="s">
        <v>13</v>
      </c>
      <c r="F71" s="3" t="s">
        <v>181</v>
      </c>
      <c r="G71" s="2">
        <v>5700</v>
      </c>
      <c r="H71" s="5">
        <v>10440797032</v>
      </c>
      <c r="I71" s="3" t="s">
        <v>32</v>
      </c>
      <c r="J71" s="6">
        <v>1662</v>
      </c>
      <c r="K71" s="6">
        <v>276217</v>
      </c>
      <c r="L71" s="39">
        <v>884</v>
      </c>
      <c r="M71" s="39">
        <v>3</v>
      </c>
      <c r="N71" s="39">
        <f t="shared" si="13"/>
        <v>887</v>
      </c>
      <c r="O71" s="34">
        <v>630.29999999999995</v>
      </c>
      <c r="P71" s="34">
        <v>52.5</v>
      </c>
      <c r="Q71" s="34">
        <f t="shared" si="14"/>
        <v>242.17000000000002</v>
      </c>
      <c r="R71" s="49">
        <f t="shared" si="15"/>
        <v>294.67</v>
      </c>
      <c r="S71" s="49"/>
      <c r="T71" s="49"/>
      <c r="U71" s="49"/>
      <c r="V71" s="61">
        <f t="shared" si="16"/>
        <v>294.67</v>
      </c>
      <c r="W71" s="49">
        <f t="shared" si="12"/>
        <v>221</v>
      </c>
      <c r="X71" s="49">
        <f t="shared" si="17"/>
        <v>515.67000000000007</v>
      </c>
      <c r="AB71" s="49">
        <f t="shared" si="7"/>
        <v>515.67000000000007</v>
      </c>
    </row>
    <row r="72" spans="1:28" ht="20.100000000000001" customHeight="1" x14ac:dyDescent="0.25">
      <c r="A72" s="2">
        <v>65</v>
      </c>
      <c r="B72" s="3" t="s">
        <v>148</v>
      </c>
      <c r="C72" s="3" t="s">
        <v>182</v>
      </c>
      <c r="D72" s="4">
        <v>55</v>
      </c>
      <c r="E72" s="3" t="s">
        <v>183</v>
      </c>
      <c r="F72" s="3" t="s">
        <v>184</v>
      </c>
      <c r="G72" s="2" t="s">
        <v>185</v>
      </c>
      <c r="H72" s="5">
        <v>10114865611</v>
      </c>
      <c r="I72" s="3" t="s">
        <v>32</v>
      </c>
      <c r="J72" s="6">
        <v>40</v>
      </c>
      <c r="K72" s="6">
        <v>27201672</v>
      </c>
      <c r="L72" s="39">
        <v>378</v>
      </c>
      <c r="M72" s="39">
        <v>5</v>
      </c>
      <c r="N72" s="39">
        <f t="shared" si="13"/>
        <v>383</v>
      </c>
      <c r="O72" s="34">
        <v>295</v>
      </c>
      <c r="P72" s="34">
        <v>24.6</v>
      </c>
      <c r="Q72" s="34">
        <f t="shared" si="14"/>
        <v>101.4</v>
      </c>
      <c r="R72" s="49">
        <f t="shared" si="15"/>
        <v>126</v>
      </c>
      <c r="S72" s="49"/>
      <c r="T72" s="49"/>
      <c r="U72" s="49"/>
      <c r="V72" s="61">
        <f t="shared" si="16"/>
        <v>126</v>
      </c>
      <c r="W72" s="49">
        <f t="shared" si="12"/>
        <v>94.5</v>
      </c>
      <c r="X72" s="49">
        <f t="shared" si="17"/>
        <v>220.5</v>
      </c>
      <c r="AB72" s="49">
        <f t="shared" si="7"/>
        <v>220.5</v>
      </c>
    </row>
    <row r="73" spans="1:28" ht="20.100000000000001" customHeight="1" x14ac:dyDescent="0.25">
      <c r="A73" s="2">
        <v>66</v>
      </c>
      <c r="B73" s="3" t="s">
        <v>148</v>
      </c>
      <c r="C73" s="3" t="s">
        <v>186</v>
      </c>
      <c r="D73" s="4">
        <v>56</v>
      </c>
      <c r="E73" s="3" t="s">
        <v>13</v>
      </c>
      <c r="F73" s="3" t="s">
        <v>187</v>
      </c>
      <c r="G73" s="2">
        <v>72</v>
      </c>
      <c r="H73" s="5">
        <v>10810514658</v>
      </c>
      <c r="I73" s="3" t="s">
        <v>32</v>
      </c>
      <c r="J73" s="6">
        <v>3862</v>
      </c>
      <c r="K73" s="6">
        <v>247341</v>
      </c>
      <c r="L73" s="39">
        <v>325</v>
      </c>
      <c r="M73" s="39">
        <v>5</v>
      </c>
      <c r="N73" s="39">
        <f t="shared" si="13"/>
        <v>330</v>
      </c>
      <c r="O73" s="34">
        <v>293</v>
      </c>
      <c r="P73" s="34">
        <v>24.4</v>
      </c>
      <c r="Q73" s="34">
        <f t="shared" si="14"/>
        <v>83.93</v>
      </c>
      <c r="R73" s="49">
        <f t="shared" si="15"/>
        <v>108.33000000000001</v>
      </c>
      <c r="S73" s="49"/>
      <c r="T73" s="49"/>
      <c r="U73" s="49"/>
      <c r="V73" s="61">
        <f t="shared" si="16"/>
        <v>108.33000000000001</v>
      </c>
      <c r="W73" s="49">
        <f t="shared" si="12"/>
        <v>81.25</v>
      </c>
      <c r="X73" s="49">
        <f t="shared" si="17"/>
        <v>189.58</v>
      </c>
      <c r="AB73" s="49">
        <f t="shared" si="7"/>
        <v>189.58</v>
      </c>
    </row>
    <row r="74" spans="1:28" ht="20.100000000000001" customHeight="1" x14ac:dyDescent="0.25">
      <c r="A74" s="2">
        <v>67</v>
      </c>
      <c r="B74" s="3" t="s">
        <v>148</v>
      </c>
      <c r="C74" s="3" t="s">
        <v>188</v>
      </c>
      <c r="D74" s="4">
        <v>57</v>
      </c>
      <c r="E74" s="3" t="s">
        <v>13</v>
      </c>
      <c r="F74" s="3" t="s">
        <v>189</v>
      </c>
      <c r="G74" s="2">
        <v>9945</v>
      </c>
      <c r="H74" s="5">
        <v>10029420452</v>
      </c>
      <c r="I74" s="3" t="s">
        <v>32</v>
      </c>
      <c r="J74" s="6">
        <v>361</v>
      </c>
      <c r="K74" s="6">
        <v>2847195</v>
      </c>
      <c r="L74" s="39">
        <v>329</v>
      </c>
      <c r="M74" s="39">
        <v>5</v>
      </c>
      <c r="N74" s="39">
        <f t="shared" si="13"/>
        <v>334</v>
      </c>
      <c r="O74" s="34">
        <v>245</v>
      </c>
      <c r="P74" s="34">
        <v>20.399999999999999</v>
      </c>
      <c r="Q74" s="34">
        <f t="shared" si="14"/>
        <v>89.27000000000001</v>
      </c>
      <c r="R74" s="49">
        <f t="shared" si="15"/>
        <v>109.67000000000002</v>
      </c>
      <c r="S74" s="49"/>
      <c r="T74" s="49"/>
      <c r="U74" s="49"/>
      <c r="V74" s="61">
        <f t="shared" si="16"/>
        <v>109.67000000000002</v>
      </c>
      <c r="W74" s="49">
        <f t="shared" si="12"/>
        <v>82.25</v>
      </c>
      <c r="X74" s="49">
        <f t="shared" si="17"/>
        <v>191.92000000000002</v>
      </c>
      <c r="AB74" s="49">
        <f t="shared" si="7"/>
        <v>191.92000000000002</v>
      </c>
    </row>
    <row r="75" spans="1:28" ht="20.100000000000001" customHeight="1" x14ac:dyDescent="0.25">
      <c r="A75" s="2">
        <v>68</v>
      </c>
      <c r="B75" s="3" t="s">
        <v>148</v>
      </c>
      <c r="C75" s="3" t="s">
        <v>190</v>
      </c>
      <c r="D75" s="4">
        <v>59</v>
      </c>
      <c r="E75" s="3" t="s">
        <v>13</v>
      </c>
      <c r="F75" s="3" t="s">
        <v>191</v>
      </c>
      <c r="G75" s="2">
        <v>6010</v>
      </c>
      <c r="H75" s="5">
        <v>11862656313</v>
      </c>
      <c r="I75" s="3" t="s">
        <v>32</v>
      </c>
      <c r="J75" s="6">
        <v>3780</v>
      </c>
      <c r="K75" s="6">
        <v>242273</v>
      </c>
      <c r="L75" s="39">
        <v>405</v>
      </c>
      <c r="M75" s="39">
        <v>0</v>
      </c>
      <c r="N75" s="39">
        <f t="shared" si="13"/>
        <v>405</v>
      </c>
      <c r="O75" s="34">
        <v>350</v>
      </c>
      <c r="P75" s="34">
        <v>29.2</v>
      </c>
      <c r="Q75" s="34">
        <f t="shared" si="14"/>
        <v>105.8</v>
      </c>
      <c r="R75" s="49">
        <f t="shared" si="15"/>
        <v>135</v>
      </c>
      <c r="S75" s="49"/>
      <c r="T75" s="49"/>
      <c r="U75" s="49"/>
      <c r="V75" s="61">
        <f t="shared" si="16"/>
        <v>135</v>
      </c>
      <c r="W75" s="49">
        <f t="shared" si="12"/>
        <v>101.25</v>
      </c>
      <c r="X75" s="49">
        <f t="shared" si="17"/>
        <v>236.25</v>
      </c>
      <c r="AB75" s="49">
        <f t="shared" si="7"/>
        <v>236.25</v>
      </c>
    </row>
    <row r="76" spans="1:28" ht="20.100000000000001" customHeight="1" x14ac:dyDescent="0.25">
      <c r="A76" s="2">
        <v>69</v>
      </c>
      <c r="B76" s="3" t="s">
        <v>148</v>
      </c>
      <c r="C76" s="3" t="s">
        <v>192</v>
      </c>
      <c r="D76" s="4">
        <v>48</v>
      </c>
      <c r="E76" s="3" t="s">
        <v>13</v>
      </c>
      <c r="F76" s="3" t="s">
        <v>65</v>
      </c>
      <c r="G76" s="2">
        <v>1316</v>
      </c>
      <c r="H76" s="5">
        <v>10476393073</v>
      </c>
      <c r="I76" s="3" t="s">
        <v>32</v>
      </c>
      <c r="J76" s="6">
        <v>80</v>
      </c>
      <c r="K76" s="6">
        <v>23415329</v>
      </c>
      <c r="L76" s="39">
        <v>388</v>
      </c>
      <c r="M76" s="39">
        <v>2</v>
      </c>
      <c r="N76" s="39">
        <f t="shared" si="13"/>
        <v>390</v>
      </c>
      <c r="O76" s="34">
        <v>315</v>
      </c>
      <c r="P76" s="34">
        <v>26.3</v>
      </c>
      <c r="Q76" s="34">
        <f t="shared" si="14"/>
        <v>103.03000000000002</v>
      </c>
      <c r="R76" s="49">
        <f t="shared" si="15"/>
        <v>129.33000000000001</v>
      </c>
      <c r="S76" s="49"/>
      <c r="T76" s="49"/>
      <c r="U76" s="49"/>
      <c r="V76" s="61">
        <f t="shared" si="16"/>
        <v>129.33000000000001</v>
      </c>
      <c r="W76" s="49">
        <f t="shared" si="12"/>
        <v>97</v>
      </c>
      <c r="X76" s="49">
        <f t="shared" si="17"/>
        <v>226.33</v>
      </c>
      <c r="AB76" s="49">
        <f t="shared" si="7"/>
        <v>226.33</v>
      </c>
    </row>
    <row r="77" spans="1:28" ht="20.100000000000001" customHeight="1" x14ac:dyDescent="0.25">
      <c r="A77" s="2">
        <v>70</v>
      </c>
      <c r="B77" s="3" t="s">
        <v>148</v>
      </c>
      <c r="C77" s="3" t="s">
        <v>404</v>
      </c>
      <c r="D77" s="4">
        <v>46</v>
      </c>
      <c r="E77" s="3" t="s">
        <v>183</v>
      </c>
      <c r="F77" s="3" t="s">
        <v>194</v>
      </c>
      <c r="G77" s="2">
        <v>680</v>
      </c>
      <c r="H77" s="5">
        <v>11047202173</v>
      </c>
      <c r="I77" s="3" t="s">
        <v>32</v>
      </c>
      <c r="J77" s="6">
        <v>121</v>
      </c>
      <c r="K77" s="6">
        <v>2657134</v>
      </c>
      <c r="L77" s="39">
        <v>433</v>
      </c>
      <c r="M77" s="39">
        <v>2</v>
      </c>
      <c r="N77" s="39">
        <f t="shared" si="13"/>
        <v>435</v>
      </c>
      <c r="O77" s="34">
        <v>385</v>
      </c>
      <c r="P77" s="34">
        <v>32.1</v>
      </c>
      <c r="Q77" s="34">
        <f t="shared" si="14"/>
        <v>112.23000000000002</v>
      </c>
      <c r="R77" s="49">
        <f t="shared" si="15"/>
        <v>144.33000000000001</v>
      </c>
      <c r="S77" s="49"/>
      <c r="T77" s="49"/>
      <c r="U77" s="49"/>
      <c r="V77" s="61">
        <f t="shared" si="16"/>
        <v>144.33000000000001</v>
      </c>
      <c r="W77" s="49">
        <f t="shared" si="12"/>
        <v>108.25</v>
      </c>
      <c r="X77" s="49">
        <f t="shared" si="17"/>
        <v>252.58</v>
      </c>
      <c r="Y77" s="49">
        <v>2</v>
      </c>
      <c r="AB77" s="49">
        <f t="shared" si="7"/>
        <v>254.58</v>
      </c>
    </row>
    <row r="78" spans="1:28" ht="20.100000000000001" customHeight="1" x14ac:dyDescent="0.25">
      <c r="A78" s="2">
        <v>71</v>
      </c>
      <c r="B78" s="3" t="s">
        <v>148</v>
      </c>
      <c r="C78" s="3" t="s">
        <v>195</v>
      </c>
      <c r="D78" s="4">
        <v>58</v>
      </c>
      <c r="E78" s="3" t="s">
        <v>13</v>
      </c>
      <c r="F78" s="3" t="s">
        <v>164</v>
      </c>
      <c r="G78" s="2">
        <v>2582</v>
      </c>
      <c r="H78" s="5">
        <v>11576142063</v>
      </c>
      <c r="I78" s="3" t="s">
        <v>32</v>
      </c>
      <c r="J78" s="6">
        <v>5942</v>
      </c>
      <c r="K78" s="6">
        <v>286307</v>
      </c>
      <c r="L78" s="39">
        <v>214</v>
      </c>
      <c r="M78" s="39">
        <v>3</v>
      </c>
      <c r="N78" s="39">
        <f t="shared" si="13"/>
        <v>217</v>
      </c>
      <c r="O78" s="34">
        <v>160</v>
      </c>
      <c r="P78" s="34">
        <v>13.3</v>
      </c>
      <c r="Q78" s="34">
        <f t="shared" si="14"/>
        <v>58.03</v>
      </c>
      <c r="R78" s="49">
        <f t="shared" si="15"/>
        <v>71.33</v>
      </c>
      <c r="S78" s="49"/>
      <c r="T78" s="49">
        <v>13.33</v>
      </c>
      <c r="U78" s="49"/>
      <c r="V78" s="61">
        <f t="shared" si="16"/>
        <v>84.66</v>
      </c>
      <c r="W78" s="49">
        <f t="shared" si="12"/>
        <v>40.17</v>
      </c>
      <c r="X78" s="49">
        <f t="shared" si="17"/>
        <v>124.83</v>
      </c>
      <c r="AB78" s="49">
        <f t="shared" ref="AB78:AB141" si="18">X78+Y78+AA78</f>
        <v>124.83</v>
      </c>
    </row>
    <row r="79" spans="1:28" ht="20.100000000000001" customHeight="1" x14ac:dyDescent="0.25">
      <c r="A79" s="2">
        <v>72</v>
      </c>
      <c r="B79" s="3" t="s">
        <v>148</v>
      </c>
      <c r="C79" s="3" t="s">
        <v>196</v>
      </c>
      <c r="D79" s="4">
        <v>90</v>
      </c>
      <c r="E79" s="3" t="s">
        <v>197</v>
      </c>
      <c r="F79" s="3" t="s">
        <v>198</v>
      </c>
      <c r="G79" s="2" t="s">
        <v>59</v>
      </c>
      <c r="H79" s="5">
        <v>52114970338</v>
      </c>
      <c r="I79" s="3" t="s">
        <v>27</v>
      </c>
      <c r="J79" s="6">
        <v>40</v>
      </c>
      <c r="K79" s="6">
        <v>24017002</v>
      </c>
      <c r="L79" s="39">
        <v>683</v>
      </c>
      <c r="M79" s="39">
        <v>5</v>
      </c>
      <c r="N79" s="39">
        <f t="shared" si="13"/>
        <v>688</v>
      </c>
      <c r="O79" s="34">
        <v>500</v>
      </c>
      <c r="P79" s="34">
        <v>41.7</v>
      </c>
      <c r="Q79" s="34">
        <f t="shared" si="14"/>
        <v>185.96999999999997</v>
      </c>
      <c r="R79" s="49">
        <f t="shared" si="15"/>
        <v>227.66999999999996</v>
      </c>
      <c r="S79" s="49"/>
      <c r="T79" s="49"/>
      <c r="U79" s="49"/>
      <c r="V79" s="61">
        <f t="shared" si="16"/>
        <v>227.66999999999996</v>
      </c>
      <c r="W79" s="49">
        <f t="shared" si="12"/>
        <v>170.75</v>
      </c>
      <c r="X79" s="49">
        <f t="shared" si="17"/>
        <v>398.41999999999996</v>
      </c>
      <c r="AB79" s="49">
        <f t="shared" si="18"/>
        <v>398.41999999999996</v>
      </c>
    </row>
    <row r="80" spans="1:28" ht="20.100000000000001" hidden="1" customHeight="1" x14ac:dyDescent="0.25">
      <c r="A80" s="10"/>
      <c r="B80" s="11"/>
      <c r="C80" s="12" t="s">
        <v>82</v>
      </c>
      <c r="D80" s="13"/>
      <c r="E80" s="11"/>
      <c r="F80" s="11"/>
      <c r="G80" s="10"/>
      <c r="H80" s="14"/>
      <c r="I80" s="11"/>
      <c r="J80" s="15"/>
      <c r="K80" s="15"/>
      <c r="L80" s="39"/>
      <c r="M80" s="39">
        <v>0</v>
      </c>
      <c r="N80" s="39">
        <f t="shared" si="13"/>
        <v>0</v>
      </c>
      <c r="P80" s="34">
        <v>0</v>
      </c>
      <c r="Q80" s="34">
        <f t="shared" si="14"/>
        <v>0</v>
      </c>
      <c r="R80" s="49">
        <f t="shared" si="15"/>
        <v>0</v>
      </c>
      <c r="S80" s="49"/>
      <c r="T80" s="49"/>
      <c r="U80" s="49"/>
      <c r="V80" s="61">
        <f t="shared" si="16"/>
        <v>0</v>
      </c>
      <c r="W80" s="49">
        <f t="shared" si="12"/>
        <v>0</v>
      </c>
      <c r="X80" s="49">
        <f t="shared" si="17"/>
        <v>0</v>
      </c>
      <c r="AB80" s="49">
        <f t="shared" si="18"/>
        <v>0</v>
      </c>
    </row>
    <row r="81" spans="1:28" ht="20.100000000000001" customHeight="1" x14ac:dyDescent="0.25">
      <c r="A81" s="16"/>
      <c r="B81" s="17"/>
      <c r="C81" s="17" t="s">
        <v>199</v>
      </c>
      <c r="D81" s="18"/>
      <c r="E81" s="17"/>
      <c r="F81" s="17"/>
      <c r="G81" s="16"/>
      <c r="H81" s="19"/>
      <c r="I81" s="17"/>
      <c r="J81" s="20"/>
      <c r="K81" s="20"/>
      <c r="L81" s="40">
        <f>SUM(L58:L80)</f>
        <v>47773</v>
      </c>
      <c r="M81" s="40">
        <f t="shared" ref="M81:N81" si="19">SUM(M58:M80)</f>
        <v>323.25</v>
      </c>
      <c r="N81" s="40">
        <f t="shared" si="19"/>
        <v>48096.25</v>
      </c>
      <c r="O81" s="36">
        <f t="shared" ref="O81:AB81" si="20">SUM(O58:O80)</f>
        <v>28565</v>
      </c>
      <c r="P81" s="36">
        <f t="shared" si="20"/>
        <v>2380.5</v>
      </c>
      <c r="Q81" s="36">
        <f t="shared" si="20"/>
        <v>13543.83</v>
      </c>
      <c r="R81" s="36">
        <f t="shared" si="20"/>
        <v>15924.33</v>
      </c>
      <c r="S81" s="36">
        <f t="shared" si="20"/>
        <v>45</v>
      </c>
      <c r="T81" s="36">
        <f t="shared" si="20"/>
        <v>311.79000000000002</v>
      </c>
      <c r="U81" s="36">
        <f t="shared" si="20"/>
        <v>0</v>
      </c>
      <c r="V81" s="62">
        <f t="shared" si="20"/>
        <v>16281.119999999999</v>
      </c>
      <c r="W81" s="36">
        <f t="shared" si="20"/>
        <v>11631.490000000002</v>
      </c>
      <c r="X81" s="36">
        <f t="shared" si="20"/>
        <v>27912.610000000008</v>
      </c>
      <c r="Y81" s="36">
        <f t="shared" si="20"/>
        <v>12</v>
      </c>
      <c r="Z81" s="36">
        <f t="shared" si="20"/>
        <v>0</v>
      </c>
      <c r="AA81" s="62">
        <f t="shared" si="20"/>
        <v>50</v>
      </c>
      <c r="AB81" s="36">
        <f t="shared" si="20"/>
        <v>27974.610000000008</v>
      </c>
    </row>
    <row r="82" spans="1:28" ht="20.100000000000001" customHeight="1" x14ac:dyDescent="0.25">
      <c r="A82" s="2">
        <v>73</v>
      </c>
      <c r="B82" s="3" t="s">
        <v>200</v>
      </c>
      <c r="C82" s="3" t="s">
        <v>201</v>
      </c>
      <c r="D82" s="4">
        <v>11</v>
      </c>
      <c r="E82" s="3" t="s">
        <v>13</v>
      </c>
      <c r="F82" s="3" t="s">
        <v>202</v>
      </c>
      <c r="G82" s="2">
        <v>3258</v>
      </c>
      <c r="H82" s="5">
        <v>10185988118</v>
      </c>
      <c r="I82" s="3" t="s">
        <v>32</v>
      </c>
      <c r="J82" s="6">
        <v>291</v>
      </c>
      <c r="K82" s="6">
        <v>2788706</v>
      </c>
      <c r="L82" s="39">
        <v>6089.5</v>
      </c>
      <c r="M82" s="39">
        <v>18</v>
      </c>
      <c r="N82" s="39">
        <f t="shared" si="13"/>
        <v>6107.5</v>
      </c>
      <c r="O82" s="34">
        <v>3590</v>
      </c>
      <c r="P82" s="34">
        <v>299.2</v>
      </c>
      <c r="Q82" s="34">
        <f t="shared" si="14"/>
        <v>1730.6299999999999</v>
      </c>
      <c r="R82" s="49">
        <f t="shared" si="15"/>
        <v>2029.83</v>
      </c>
      <c r="S82" s="49"/>
      <c r="T82" s="49">
        <v>475</v>
      </c>
      <c r="U82" s="49"/>
      <c r="V82" s="61">
        <f t="shared" si="16"/>
        <v>2504.83</v>
      </c>
      <c r="W82" s="49">
        <f t="shared" ref="W82:W105" si="21">ROUND(L82*0.25,2)-T82</f>
        <v>1047.3800000000001</v>
      </c>
      <c r="X82" s="49">
        <f t="shared" si="17"/>
        <v>3552.21</v>
      </c>
      <c r="AB82" s="49">
        <f t="shared" si="18"/>
        <v>3552.21</v>
      </c>
    </row>
    <row r="83" spans="1:28" ht="20.100000000000001" customHeight="1" x14ac:dyDescent="0.25">
      <c r="A83" s="2">
        <v>74</v>
      </c>
      <c r="B83" s="3" t="s">
        <v>200</v>
      </c>
      <c r="C83" s="3" t="s">
        <v>203</v>
      </c>
      <c r="D83" s="4">
        <v>38</v>
      </c>
      <c r="E83" s="3" t="s">
        <v>13</v>
      </c>
      <c r="F83" s="3" t="s">
        <v>204</v>
      </c>
      <c r="G83" s="2">
        <v>8026</v>
      </c>
      <c r="H83" s="5">
        <v>10114865123</v>
      </c>
      <c r="I83" s="3" t="s">
        <v>32</v>
      </c>
      <c r="J83" s="6">
        <v>40</v>
      </c>
      <c r="K83" s="6">
        <v>24531802</v>
      </c>
      <c r="L83" s="39">
        <v>3719.5</v>
      </c>
      <c r="M83" s="39">
        <v>10</v>
      </c>
      <c r="N83" s="39">
        <f t="shared" si="13"/>
        <v>3729.5</v>
      </c>
      <c r="O83" s="34">
        <v>2035.5</v>
      </c>
      <c r="P83" s="34">
        <v>169.6</v>
      </c>
      <c r="Q83" s="34">
        <f t="shared" si="14"/>
        <v>1070.23</v>
      </c>
      <c r="R83" s="49">
        <f t="shared" si="15"/>
        <v>1239.83</v>
      </c>
      <c r="S83" s="49"/>
      <c r="T83" s="49"/>
      <c r="U83" s="49"/>
      <c r="V83" s="61">
        <f t="shared" si="16"/>
        <v>1239.83</v>
      </c>
      <c r="W83" s="49">
        <f t="shared" si="21"/>
        <v>929.88</v>
      </c>
      <c r="X83" s="49">
        <f t="shared" si="17"/>
        <v>2169.71</v>
      </c>
      <c r="AB83" s="49">
        <f t="shared" si="18"/>
        <v>2169.71</v>
      </c>
    </row>
    <row r="84" spans="1:28" ht="20.100000000000001" customHeight="1" x14ac:dyDescent="0.25">
      <c r="A84" s="2">
        <v>75</v>
      </c>
      <c r="B84" s="3" t="s">
        <v>200</v>
      </c>
      <c r="C84" s="3" t="s">
        <v>205</v>
      </c>
      <c r="D84" s="4">
        <v>1</v>
      </c>
      <c r="E84" s="3" t="s">
        <v>13</v>
      </c>
      <c r="F84" s="3" t="s">
        <v>206</v>
      </c>
      <c r="G84" s="2">
        <v>630</v>
      </c>
      <c r="H84" s="5">
        <v>10901524109</v>
      </c>
      <c r="I84" s="3" t="s">
        <v>32</v>
      </c>
      <c r="J84" s="6">
        <v>135</v>
      </c>
      <c r="K84" s="6">
        <v>2754213</v>
      </c>
      <c r="L84" s="39">
        <v>4020</v>
      </c>
      <c r="M84" s="39">
        <v>20</v>
      </c>
      <c r="N84" s="39">
        <f t="shared" si="13"/>
        <v>4040</v>
      </c>
      <c r="O84" s="34">
        <v>3325</v>
      </c>
      <c r="P84" s="34">
        <v>277.10000000000002</v>
      </c>
      <c r="Q84" s="34">
        <f t="shared" si="14"/>
        <v>1062.9000000000001</v>
      </c>
      <c r="R84" s="49">
        <f t="shared" si="15"/>
        <v>1340</v>
      </c>
      <c r="S84" s="49"/>
      <c r="T84" s="49">
        <v>300</v>
      </c>
      <c r="U84" s="49"/>
      <c r="V84" s="61">
        <f t="shared" si="16"/>
        <v>1640</v>
      </c>
      <c r="W84" s="49">
        <f t="shared" si="21"/>
        <v>705</v>
      </c>
      <c r="X84" s="49">
        <f t="shared" si="17"/>
        <v>2345</v>
      </c>
      <c r="AB84" s="49">
        <f t="shared" si="18"/>
        <v>2345</v>
      </c>
    </row>
    <row r="85" spans="1:28" ht="20.100000000000001" customHeight="1" x14ac:dyDescent="0.25">
      <c r="A85" s="2">
        <v>76</v>
      </c>
      <c r="B85" s="3" t="s">
        <v>200</v>
      </c>
      <c r="C85" s="3" t="s">
        <v>207</v>
      </c>
      <c r="D85" s="4">
        <v>34</v>
      </c>
      <c r="E85" s="3" t="s">
        <v>13</v>
      </c>
      <c r="F85" s="3" t="s">
        <v>208</v>
      </c>
      <c r="G85" s="2">
        <v>665</v>
      </c>
      <c r="H85" s="5">
        <v>10868324082</v>
      </c>
      <c r="I85" s="3" t="s">
        <v>32</v>
      </c>
      <c r="J85" s="6">
        <v>184</v>
      </c>
      <c r="K85" s="6">
        <v>2290480</v>
      </c>
      <c r="L85" s="39">
        <v>2201.5</v>
      </c>
      <c r="M85" s="39">
        <v>20</v>
      </c>
      <c r="N85" s="39">
        <f t="shared" si="13"/>
        <v>2221.5</v>
      </c>
      <c r="O85" s="34">
        <v>1760.5</v>
      </c>
      <c r="P85" s="34">
        <v>146.69999999999999</v>
      </c>
      <c r="Q85" s="34">
        <f t="shared" si="14"/>
        <v>587.13000000000011</v>
      </c>
      <c r="R85" s="49">
        <f t="shared" si="15"/>
        <v>733.83000000000015</v>
      </c>
      <c r="S85" s="49"/>
      <c r="T85" s="49"/>
      <c r="U85" s="49"/>
      <c r="V85" s="61">
        <f t="shared" si="16"/>
        <v>733.83000000000015</v>
      </c>
      <c r="W85" s="49">
        <f t="shared" si="21"/>
        <v>550.38</v>
      </c>
      <c r="X85" s="49">
        <f t="shared" si="17"/>
        <v>1284.21</v>
      </c>
      <c r="AB85" s="49">
        <f t="shared" si="18"/>
        <v>1284.21</v>
      </c>
    </row>
    <row r="86" spans="1:28" ht="20.100000000000001" customHeight="1" x14ac:dyDescent="0.25">
      <c r="A86" s="2">
        <v>77</v>
      </c>
      <c r="B86" s="3" t="s">
        <v>200</v>
      </c>
      <c r="C86" s="3" t="s">
        <v>209</v>
      </c>
      <c r="D86" s="4">
        <v>6</v>
      </c>
      <c r="E86" s="3" t="s">
        <v>183</v>
      </c>
      <c r="F86" s="3" t="s">
        <v>400</v>
      </c>
      <c r="G86" s="2" t="s">
        <v>401</v>
      </c>
      <c r="H86" s="5">
        <v>30938129266</v>
      </c>
      <c r="I86" s="3" t="s">
        <v>32</v>
      </c>
      <c r="J86" s="6">
        <v>364</v>
      </c>
      <c r="K86" s="6">
        <v>2570355</v>
      </c>
      <c r="L86" s="39">
        <v>6456</v>
      </c>
      <c r="M86" s="39">
        <v>25</v>
      </c>
      <c r="N86" s="39">
        <f t="shared" si="13"/>
        <v>6481</v>
      </c>
      <c r="O86" s="34">
        <v>5183</v>
      </c>
      <c r="P86" s="34">
        <v>431.9</v>
      </c>
      <c r="Q86" s="34">
        <f t="shared" si="14"/>
        <v>1720.1</v>
      </c>
      <c r="R86" s="49">
        <f t="shared" si="15"/>
        <v>2152</v>
      </c>
      <c r="S86" s="49"/>
      <c r="T86" s="49"/>
      <c r="U86" s="49"/>
      <c r="V86" s="61">
        <f t="shared" si="16"/>
        <v>2152</v>
      </c>
      <c r="W86" s="49">
        <f t="shared" si="21"/>
        <v>1614</v>
      </c>
      <c r="X86" s="49">
        <f t="shared" si="17"/>
        <v>3766</v>
      </c>
      <c r="AB86" s="49">
        <f t="shared" si="18"/>
        <v>3766</v>
      </c>
    </row>
    <row r="87" spans="1:28" ht="20.100000000000001" customHeight="1" x14ac:dyDescent="0.25">
      <c r="A87" s="2">
        <v>78</v>
      </c>
      <c r="B87" s="3" t="s">
        <v>200</v>
      </c>
      <c r="C87" s="3" t="s">
        <v>210</v>
      </c>
      <c r="D87" s="4">
        <v>15</v>
      </c>
      <c r="E87" s="3" t="s">
        <v>13</v>
      </c>
      <c r="F87" s="3" t="s">
        <v>211</v>
      </c>
      <c r="G87" s="2">
        <v>9006</v>
      </c>
      <c r="H87" s="5">
        <v>11435537143</v>
      </c>
      <c r="I87" s="3" t="s">
        <v>32</v>
      </c>
      <c r="J87" s="6">
        <v>612</v>
      </c>
      <c r="K87" s="6">
        <v>2223956</v>
      </c>
      <c r="L87" s="39">
        <v>2235</v>
      </c>
      <c r="M87" s="39">
        <v>15</v>
      </c>
      <c r="N87" s="39">
        <f t="shared" si="13"/>
        <v>2250</v>
      </c>
      <c r="O87" s="34">
        <v>1621</v>
      </c>
      <c r="P87" s="34">
        <v>135.1</v>
      </c>
      <c r="Q87" s="34">
        <f t="shared" si="14"/>
        <v>609.9</v>
      </c>
      <c r="R87" s="49">
        <f t="shared" si="15"/>
        <v>745</v>
      </c>
      <c r="S87" s="49"/>
      <c r="T87" s="49"/>
      <c r="U87" s="49"/>
      <c r="V87" s="61">
        <f t="shared" si="16"/>
        <v>745</v>
      </c>
      <c r="W87" s="49">
        <f t="shared" si="21"/>
        <v>558.75</v>
      </c>
      <c r="X87" s="49">
        <f t="shared" si="17"/>
        <v>1303.75</v>
      </c>
      <c r="AB87" s="49">
        <f t="shared" si="18"/>
        <v>1303.75</v>
      </c>
    </row>
    <row r="88" spans="1:28" ht="20.100000000000001" customHeight="1" x14ac:dyDescent="0.25">
      <c r="A88" s="2">
        <v>79</v>
      </c>
      <c r="B88" s="3" t="s">
        <v>200</v>
      </c>
      <c r="C88" s="3" t="s">
        <v>212</v>
      </c>
      <c r="D88" s="4">
        <v>97</v>
      </c>
      <c r="E88" s="3" t="s">
        <v>61</v>
      </c>
      <c r="F88" s="3" t="s">
        <v>213</v>
      </c>
      <c r="G88" s="2" t="s">
        <v>214</v>
      </c>
      <c r="H88" s="5">
        <v>321201000277</v>
      </c>
      <c r="I88" s="3" t="s">
        <v>27</v>
      </c>
      <c r="J88" s="6">
        <v>832</v>
      </c>
      <c r="K88" s="6">
        <v>2285649</v>
      </c>
      <c r="L88" s="39">
        <v>776</v>
      </c>
      <c r="M88" s="39">
        <v>4</v>
      </c>
      <c r="N88" s="39">
        <f t="shared" si="13"/>
        <v>780</v>
      </c>
      <c r="O88" s="34">
        <v>530</v>
      </c>
      <c r="P88" s="34">
        <v>44.2</v>
      </c>
      <c r="Q88" s="34">
        <f t="shared" si="14"/>
        <v>214.47000000000003</v>
      </c>
      <c r="R88" s="49">
        <f t="shared" si="15"/>
        <v>258.67</v>
      </c>
      <c r="S88" s="49">
        <v>100</v>
      </c>
      <c r="T88" s="49"/>
      <c r="U88" s="49"/>
      <c r="V88" s="61">
        <f t="shared" si="16"/>
        <v>358.67</v>
      </c>
      <c r="W88" s="49">
        <f t="shared" si="21"/>
        <v>194</v>
      </c>
      <c r="X88" s="49">
        <f t="shared" si="17"/>
        <v>552.67000000000007</v>
      </c>
      <c r="AB88" s="49">
        <f t="shared" si="18"/>
        <v>552.67000000000007</v>
      </c>
    </row>
    <row r="89" spans="1:28" ht="20.100000000000001" customHeight="1" x14ac:dyDescent="0.25">
      <c r="A89" s="2">
        <v>80</v>
      </c>
      <c r="B89" s="3" t="s">
        <v>200</v>
      </c>
      <c r="C89" s="3" t="s">
        <v>215</v>
      </c>
      <c r="D89" s="4">
        <v>37</v>
      </c>
      <c r="E89" s="3" t="s">
        <v>13</v>
      </c>
      <c r="F89" s="3" t="s">
        <v>216</v>
      </c>
      <c r="G89" s="2">
        <v>1201</v>
      </c>
      <c r="H89" s="5">
        <v>10470972168</v>
      </c>
      <c r="I89" s="3" t="s">
        <v>32</v>
      </c>
      <c r="J89" s="6">
        <v>755</v>
      </c>
      <c r="K89" s="6">
        <v>2733310</v>
      </c>
      <c r="L89" s="39">
        <v>914</v>
      </c>
      <c r="M89" s="39">
        <v>15</v>
      </c>
      <c r="N89" s="39">
        <f t="shared" si="13"/>
        <v>929</v>
      </c>
      <c r="O89" s="34">
        <v>800</v>
      </c>
      <c r="P89" s="34">
        <v>66.7</v>
      </c>
      <c r="Q89" s="34">
        <f t="shared" si="14"/>
        <v>237.97000000000003</v>
      </c>
      <c r="R89" s="49">
        <f t="shared" si="15"/>
        <v>304.67</v>
      </c>
      <c r="S89" s="49"/>
      <c r="T89" s="49"/>
      <c r="U89" s="49"/>
      <c r="V89" s="61">
        <f t="shared" si="16"/>
        <v>304.67</v>
      </c>
      <c r="W89" s="49">
        <f t="shared" si="21"/>
        <v>228.5</v>
      </c>
      <c r="X89" s="49">
        <f t="shared" si="17"/>
        <v>533.17000000000007</v>
      </c>
      <c r="AB89" s="49">
        <f t="shared" si="18"/>
        <v>533.17000000000007</v>
      </c>
    </row>
    <row r="90" spans="1:28" ht="20.100000000000001" customHeight="1" x14ac:dyDescent="0.25">
      <c r="A90" s="2">
        <v>81</v>
      </c>
      <c r="B90" s="3" t="s">
        <v>200</v>
      </c>
      <c r="C90" s="3" t="s">
        <v>217</v>
      </c>
      <c r="D90" s="4">
        <v>47</v>
      </c>
      <c r="E90" s="3" t="s">
        <v>13</v>
      </c>
      <c r="F90" s="3" t="s">
        <v>218</v>
      </c>
      <c r="G90" s="2">
        <v>7504</v>
      </c>
      <c r="H90" s="5">
        <v>10199461222</v>
      </c>
      <c r="I90" s="3" t="s">
        <v>32</v>
      </c>
      <c r="J90" s="6">
        <v>712</v>
      </c>
      <c r="K90" s="6">
        <v>2500534</v>
      </c>
      <c r="L90" s="39">
        <v>4861</v>
      </c>
      <c r="M90" s="39">
        <v>15</v>
      </c>
      <c r="N90" s="39">
        <f t="shared" si="13"/>
        <v>4876</v>
      </c>
      <c r="O90" s="34">
        <v>2950</v>
      </c>
      <c r="P90" s="34">
        <v>245.8</v>
      </c>
      <c r="Q90" s="34">
        <f t="shared" si="14"/>
        <v>1374.53</v>
      </c>
      <c r="R90" s="49">
        <f t="shared" si="15"/>
        <v>1620.33</v>
      </c>
      <c r="S90" s="49"/>
      <c r="T90" s="49"/>
      <c r="U90">
        <v>2</v>
      </c>
      <c r="V90" s="61">
        <f t="shared" si="16"/>
        <v>1622.33</v>
      </c>
      <c r="W90" s="49">
        <f t="shared" si="21"/>
        <v>1215.25</v>
      </c>
      <c r="X90" s="49">
        <f t="shared" si="17"/>
        <v>2837.58</v>
      </c>
      <c r="AB90" s="49">
        <f t="shared" si="18"/>
        <v>2837.58</v>
      </c>
    </row>
    <row r="91" spans="1:28" ht="20.100000000000001" customHeight="1" x14ac:dyDescent="0.25">
      <c r="A91" s="2">
        <v>82</v>
      </c>
      <c r="B91" s="3" t="s">
        <v>200</v>
      </c>
      <c r="C91" s="3" t="s">
        <v>219</v>
      </c>
      <c r="D91" s="4">
        <v>62</v>
      </c>
      <c r="E91" s="3" t="s">
        <v>13</v>
      </c>
      <c r="F91" s="3" t="s">
        <v>29</v>
      </c>
      <c r="G91" s="2">
        <v>7477</v>
      </c>
      <c r="H91" s="5">
        <v>11385811033</v>
      </c>
      <c r="I91" s="3" t="s">
        <v>32</v>
      </c>
      <c r="J91" s="6">
        <v>510</v>
      </c>
      <c r="K91" s="6">
        <v>2730364</v>
      </c>
      <c r="L91" s="39">
        <v>539</v>
      </c>
      <c r="M91" s="39">
        <v>2</v>
      </c>
      <c r="N91" s="39">
        <f t="shared" si="13"/>
        <v>541</v>
      </c>
      <c r="O91" s="34">
        <v>442</v>
      </c>
      <c r="P91" s="34">
        <v>36.799999999999997</v>
      </c>
      <c r="Q91" s="34">
        <f t="shared" si="14"/>
        <v>142.87</v>
      </c>
      <c r="R91" s="49">
        <f t="shared" si="15"/>
        <v>179.67000000000002</v>
      </c>
      <c r="S91" s="49"/>
      <c r="T91" s="49">
        <v>60</v>
      </c>
      <c r="U91" s="49"/>
      <c r="V91" s="61">
        <f t="shared" si="16"/>
        <v>239.67000000000002</v>
      </c>
      <c r="W91" s="49">
        <f t="shared" si="21"/>
        <v>74.75</v>
      </c>
      <c r="X91" s="49">
        <f t="shared" si="17"/>
        <v>314.42</v>
      </c>
      <c r="AB91" s="49">
        <f t="shared" si="18"/>
        <v>314.42</v>
      </c>
    </row>
    <row r="92" spans="1:28" ht="20.100000000000001" customHeight="1" x14ac:dyDescent="0.25">
      <c r="A92" s="2">
        <v>83</v>
      </c>
      <c r="B92" s="3" t="s">
        <v>200</v>
      </c>
      <c r="C92" s="3" t="s">
        <v>220</v>
      </c>
      <c r="D92" s="4">
        <v>130</v>
      </c>
      <c r="E92" s="3" t="s">
        <v>88</v>
      </c>
      <c r="F92" s="3" t="s">
        <v>221</v>
      </c>
      <c r="G92" s="2" t="s">
        <v>222</v>
      </c>
      <c r="H92" s="21" t="s">
        <v>223</v>
      </c>
      <c r="I92" s="3" t="s">
        <v>27</v>
      </c>
      <c r="J92" s="6">
        <v>674</v>
      </c>
      <c r="K92" s="6">
        <v>2301651</v>
      </c>
      <c r="L92" s="39">
        <v>554</v>
      </c>
      <c r="M92" s="39">
        <v>8</v>
      </c>
      <c r="N92" s="39">
        <f t="shared" si="13"/>
        <v>562</v>
      </c>
      <c r="O92" s="34">
        <v>480</v>
      </c>
      <c r="P92" s="34">
        <v>40</v>
      </c>
      <c r="Q92" s="34">
        <f t="shared" si="14"/>
        <v>144.66999999999999</v>
      </c>
      <c r="R92" s="49">
        <f t="shared" si="15"/>
        <v>184.67</v>
      </c>
      <c r="S92" s="49"/>
      <c r="T92" s="49"/>
      <c r="U92" s="49"/>
      <c r="V92" s="61">
        <f t="shared" si="16"/>
        <v>184.67</v>
      </c>
      <c r="W92" s="49">
        <f t="shared" si="21"/>
        <v>138.5</v>
      </c>
      <c r="X92" s="49">
        <f t="shared" si="17"/>
        <v>323.16999999999996</v>
      </c>
      <c r="AB92" s="49">
        <f t="shared" si="18"/>
        <v>323.16999999999996</v>
      </c>
    </row>
    <row r="93" spans="1:28" ht="20.100000000000001" customHeight="1" x14ac:dyDescent="0.25">
      <c r="A93" s="3">
        <v>84</v>
      </c>
      <c r="B93" s="3" t="s">
        <v>200</v>
      </c>
      <c r="C93" s="3" t="s">
        <v>224</v>
      </c>
      <c r="D93" s="4">
        <v>130</v>
      </c>
      <c r="E93" s="3" t="s">
        <v>88</v>
      </c>
      <c r="F93" s="3" t="s">
        <v>221</v>
      </c>
      <c r="G93" s="2" t="s">
        <v>222</v>
      </c>
      <c r="H93" s="21" t="s">
        <v>223</v>
      </c>
      <c r="I93" s="3" t="s">
        <v>27</v>
      </c>
      <c r="J93" s="6">
        <v>674</v>
      </c>
      <c r="K93" s="6">
        <v>2301651</v>
      </c>
      <c r="L93" s="39">
        <v>0</v>
      </c>
      <c r="M93" s="39">
        <v>0</v>
      </c>
      <c r="N93" s="39">
        <f>L93+M93</f>
        <v>0</v>
      </c>
      <c r="P93" s="34">
        <v>0</v>
      </c>
      <c r="Q93" s="34">
        <f t="shared" si="14"/>
        <v>0</v>
      </c>
      <c r="R93" s="49">
        <f t="shared" si="15"/>
        <v>0</v>
      </c>
      <c r="S93" s="49"/>
      <c r="T93" s="49"/>
      <c r="U93" s="49"/>
      <c r="V93" s="61">
        <f t="shared" si="16"/>
        <v>0</v>
      </c>
      <c r="W93" s="49">
        <f t="shared" si="21"/>
        <v>0</v>
      </c>
      <c r="X93" s="49">
        <f t="shared" si="17"/>
        <v>0</v>
      </c>
      <c r="AB93" s="49">
        <f t="shared" si="18"/>
        <v>0</v>
      </c>
    </row>
    <row r="94" spans="1:28" ht="20.100000000000001" customHeight="1" x14ac:dyDescent="0.25">
      <c r="A94" s="2">
        <v>85</v>
      </c>
      <c r="B94" s="3" t="s">
        <v>200</v>
      </c>
      <c r="C94" s="3" t="s">
        <v>225</v>
      </c>
      <c r="D94" s="4">
        <v>43</v>
      </c>
      <c r="E94" s="3" t="s">
        <v>13</v>
      </c>
      <c r="F94" s="3" t="s">
        <v>226</v>
      </c>
      <c r="G94" s="2">
        <v>5348</v>
      </c>
      <c r="H94" s="5">
        <v>10462397290</v>
      </c>
      <c r="I94" s="3" t="s">
        <v>32</v>
      </c>
      <c r="J94" s="6">
        <v>761</v>
      </c>
      <c r="K94" s="6">
        <v>2353129</v>
      </c>
      <c r="L94" s="39">
        <v>656</v>
      </c>
      <c r="M94" s="39">
        <v>8</v>
      </c>
      <c r="N94" s="39">
        <f t="shared" si="13"/>
        <v>664</v>
      </c>
      <c r="O94" s="34">
        <v>500</v>
      </c>
      <c r="P94" s="34">
        <v>41.7</v>
      </c>
      <c r="Q94" s="34">
        <f t="shared" si="14"/>
        <v>176.96999999999997</v>
      </c>
      <c r="R94" s="49">
        <f t="shared" si="15"/>
        <v>218.66999999999996</v>
      </c>
      <c r="S94" s="49"/>
      <c r="T94" s="49"/>
      <c r="U94" s="49"/>
      <c r="V94" s="61">
        <f t="shared" si="16"/>
        <v>218.66999999999996</v>
      </c>
      <c r="W94" s="49">
        <f t="shared" si="21"/>
        <v>164</v>
      </c>
      <c r="X94" s="49">
        <f t="shared" si="17"/>
        <v>382.66999999999996</v>
      </c>
      <c r="AB94" s="49">
        <f t="shared" si="18"/>
        <v>382.66999999999996</v>
      </c>
    </row>
    <row r="95" spans="1:28" ht="20.100000000000001" customHeight="1" x14ac:dyDescent="0.25">
      <c r="A95" s="2">
        <v>86</v>
      </c>
      <c r="B95" s="3" t="s">
        <v>200</v>
      </c>
      <c r="C95" s="3" t="s">
        <v>227</v>
      </c>
      <c r="D95" s="4">
        <v>17</v>
      </c>
      <c r="E95" s="3" t="s">
        <v>13</v>
      </c>
      <c r="F95" s="3" t="s">
        <v>228</v>
      </c>
      <c r="G95" s="2">
        <v>3067</v>
      </c>
      <c r="H95" s="5">
        <v>10172900078</v>
      </c>
      <c r="I95" s="3" t="s">
        <v>32</v>
      </c>
      <c r="J95" s="6">
        <v>121</v>
      </c>
      <c r="K95" s="6">
        <v>2888546</v>
      </c>
      <c r="L95" s="39">
        <v>891</v>
      </c>
      <c r="M95" s="39">
        <v>5</v>
      </c>
      <c r="N95" s="39">
        <f t="shared" si="13"/>
        <v>896</v>
      </c>
      <c r="O95" s="34">
        <v>745</v>
      </c>
      <c r="P95" s="34">
        <v>62.1</v>
      </c>
      <c r="Q95" s="34">
        <f t="shared" si="14"/>
        <v>234.9</v>
      </c>
      <c r="R95" s="49">
        <f t="shared" si="15"/>
        <v>297</v>
      </c>
      <c r="S95" s="49"/>
      <c r="T95" s="49"/>
      <c r="U95" s="49"/>
      <c r="V95" s="61">
        <f t="shared" si="16"/>
        <v>297</v>
      </c>
      <c r="W95" s="49">
        <f t="shared" si="21"/>
        <v>222.75</v>
      </c>
      <c r="X95" s="49">
        <f t="shared" si="17"/>
        <v>519.75</v>
      </c>
      <c r="AB95" s="49">
        <f t="shared" si="18"/>
        <v>519.75</v>
      </c>
    </row>
    <row r="96" spans="1:28" ht="20.100000000000001" customHeight="1" x14ac:dyDescent="0.25">
      <c r="A96" s="3">
        <v>74</v>
      </c>
      <c r="B96" s="3" t="s">
        <v>200</v>
      </c>
      <c r="C96" s="3" t="s">
        <v>229</v>
      </c>
      <c r="D96" s="4">
        <v>38</v>
      </c>
      <c r="E96" s="3" t="s">
        <v>13</v>
      </c>
      <c r="F96" s="3" t="s">
        <v>204</v>
      </c>
      <c r="G96" s="2">
        <v>8026</v>
      </c>
      <c r="H96" s="5">
        <v>10114865123</v>
      </c>
      <c r="I96" s="3" t="s">
        <v>32</v>
      </c>
      <c r="J96" s="6">
        <v>40</v>
      </c>
      <c r="K96" s="6">
        <v>24531802</v>
      </c>
      <c r="L96" s="39">
        <v>67</v>
      </c>
      <c r="M96" s="39">
        <v>0</v>
      </c>
      <c r="N96" s="39">
        <f t="shared" si="13"/>
        <v>67</v>
      </c>
      <c r="O96" s="34">
        <v>65</v>
      </c>
      <c r="P96" s="34">
        <v>5.4</v>
      </c>
      <c r="Q96" s="34">
        <f t="shared" si="14"/>
        <v>16.93</v>
      </c>
      <c r="R96" s="49">
        <f t="shared" si="15"/>
        <v>22.33</v>
      </c>
      <c r="S96" s="49"/>
      <c r="T96" s="49"/>
      <c r="U96" s="49"/>
      <c r="V96" s="61">
        <f t="shared" si="16"/>
        <v>22.33</v>
      </c>
      <c r="W96" s="49">
        <f t="shared" si="21"/>
        <v>16.75</v>
      </c>
      <c r="X96" s="49">
        <f t="shared" si="17"/>
        <v>39.08</v>
      </c>
      <c r="AB96" s="49">
        <f t="shared" si="18"/>
        <v>39.08</v>
      </c>
    </row>
    <row r="97" spans="1:62" ht="20.100000000000001" customHeight="1" x14ac:dyDescent="0.25">
      <c r="A97" s="3">
        <v>74</v>
      </c>
      <c r="B97" s="3" t="s">
        <v>200</v>
      </c>
      <c r="C97" s="3" t="s">
        <v>230</v>
      </c>
      <c r="D97" s="4">
        <v>38</v>
      </c>
      <c r="E97" s="3" t="s">
        <v>13</v>
      </c>
      <c r="F97" s="3" t="s">
        <v>204</v>
      </c>
      <c r="G97" s="2">
        <v>8026</v>
      </c>
      <c r="H97" s="5">
        <v>10114865123</v>
      </c>
      <c r="I97" s="3" t="s">
        <v>32</v>
      </c>
      <c r="J97" s="6">
        <v>40</v>
      </c>
      <c r="K97" s="6">
        <v>24531802</v>
      </c>
      <c r="L97" s="39">
        <v>54</v>
      </c>
      <c r="M97" s="39">
        <v>0</v>
      </c>
      <c r="N97" s="39">
        <f t="shared" si="13"/>
        <v>54</v>
      </c>
      <c r="O97" s="34">
        <v>45</v>
      </c>
      <c r="P97" s="34">
        <v>3.8</v>
      </c>
      <c r="Q97" s="34">
        <f t="shared" si="14"/>
        <v>14.2</v>
      </c>
      <c r="R97" s="49">
        <f t="shared" si="15"/>
        <v>18</v>
      </c>
      <c r="S97" s="49"/>
      <c r="T97" s="49"/>
      <c r="U97" s="49"/>
      <c r="V97" s="61">
        <f t="shared" si="16"/>
        <v>18</v>
      </c>
      <c r="W97" s="49">
        <f t="shared" si="21"/>
        <v>13.5</v>
      </c>
      <c r="X97" s="49">
        <f t="shared" si="17"/>
        <v>31.5</v>
      </c>
      <c r="AB97" s="49">
        <f t="shared" si="18"/>
        <v>31.5</v>
      </c>
    </row>
    <row r="98" spans="1:62" ht="20.100000000000001" customHeight="1" x14ac:dyDescent="0.25">
      <c r="A98" s="3">
        <v>76</v>
      </c>
      <c r="B98" s="3" t="s">
        <v>200</v>
      </c>
      <c r="C98" s="3" t="s">
        <v>231</v>
      </c>
      <c r="D98" s="4">
        <v>38</v>
      </c>
      <c r="E98" s="3" t="s">
        <v>13</v>
      </c>
      <c r="F98" s="3" t="s">
        <v>208</v>
      </c>
      <c r="G98" s="2">
        <v>665</v>
      </c>
      <c r="H98" s="5">
        <v>10868324082</v>
      </c>
      <c r="I98" s="3" t="s">
        <v>32</v>
      </c>
      <c r="J98" s="6">
        <v>184</v>
      </c>
      <c r="K98" s="6">
        <v>2290480</v>
      </c>
      <c r="L98" s="39">
        <v>34.5</v>
      </c>
      <c r="M98" s="39">
        <v>0</v>
      </c>
      <c r="N98" s="39">
        <f t="shared" si="13"/>
        <v>34.5</v>
      </c>
      <c r="O98" s="34">
        <v>33</v>
      </c>
      <c r="P98" s="34">
        <v>2.8</v>
      </c>
      <c r="Q98" s="34">
        <f t="shared" si="14"/>
        <v>8.6999999999999993</v>
      </c>
      <c r="R98" s="49">
        <f t="shared" si="15"/>
        <v>11.5</v>
      </c>
      <c r="S98" s="49"/>
      <c r="T98" s="49"/>
      <c r="U98" s="49"/>
      <c r="V98" s="61">
        <f t="shared" si="16"/>
        <v>11.5</v>
      </c>
      <c r="W98" s="49">
        <f t="shared" si="21"/>
        <v>8.6300000000000008</v>
      </c>
      <c r="X98" s="49">
        <f t="shared" si="17"/>
        <v>20.130000000000003</v>
      </c>
      <c r="AB98" s="49">
        <f t="shared" si="18"/>
        <v>20.130000000000003</v>
      </c>
    </row>
    <row r="99" spans="1:62" ht="20.100000000000001" customHeight="1" x14ac:dyDescent="0.25">
      <c r="A99" s="3">
        <v>80</v>
      </c>
      <c r="B99" s="3" t="s">
        <v>200</v>
      </c>
      <c r="C99" s="3" t="s">
        <v>232</v>
      </c>
      <c r="D99" s="4">
        <v>34</v>
      </c>
      <c r="E99" s="3" t="s">
        <v>13</v>
      </c>
      <c r="F99" s="3" t="s">
        <v>216</v>
      </c>
      <c r="G99" s="2">
        <v>1201</v>
      </c>
      <c r="H99" s="5">
        <v>10470972168</v>
      </c>
      <c r="I99" s="3" t="s">
        <v>32</v>
      </c>
      <c r="J99" s="6">
        <v>755</v>
      </c>
      <c r="K99" s="6">
        <v>2733310</v>
      </c>
      <c r="L99" s="39">
        <v>46</v>
      </c>
      <c r="M99" s="39">
        <v>0</v>
      </c>
      <c r="N99" s="39">
        <f t="shared" si="13"/>
        <v>46</v>
      </c>
      <c r="O99" s="34">
        <v>45</v>
      </c>
      <c r="P99" s="34">
        <v>3.8</v>
      </c>
      <c r="Q99" s="34">
        <f t="shared" si="14"/>
        <v>11.530000000000001</v>
      </c>
      <c r="R99" s="49">
        <f t="shared" si="15"/>
        <v>15.330000000000002</v>
      </c>
      <c r="S99" s="49"/>
      <c r="T99" s="49"/>
      <c r="U99" s="49"/>
      <c r="V99" s="61">
        <f t="shared" si="16"/>
        <v>15.330000000000002</v>
      </c>
      <c r="W99" s="49">
        <f t="shared" si="21"/>
        <v>11.5</v>
      </c>
      <c r="X99" s="49">
        <f t="shared" si="17"/>
        <v>26.830000000000002</v>
      </c>
      <c r="AB99" s="49">
        <f t="shared" si="18"/>
        <v>26.830000000000002</v>
      </c>
    </row>
    <row r="100" spans="1:62" ht="20.100000000000001" customHeight="1" x14ac:dyDescent="0.25">
      <c r="A100" s="3">
        <v>80</v>
      </c>
      <c r="B100" s="3" t="s">
        <v>200</v>
      </c>
      <c r="C100" s="3" t="s">
        <v>233</v>
      </c>
      <c r="D100" s="4">
        <v>37</v>
      </c>
      <c r="E100" s="3" t="s">
        <v>13</v>
      </c>
      <c r="F100" s="3" t="s">
        <v>216</v>
      </c>
      <c r="G100" s="2">
        <v>1201</v>
      </c>
      <c r="H100" s="5">
        <v>10470972168</v>
      </c>
      <c r="I100" s="3" t="s">
        <v>32</v>
      </c>
      <c r="J100" s="6">
        <v>755</v>
      </c>
      <c r="K100" s="6">
        <v>2733310</v>
      </c>
      <c r="L100" s="39">
        <v>31</v>
      </c>
      <c r="M100" s="39">
        <v>0</v>
      </c>
      <c r="N100" s="39">
        <f t="shared" si="13"/>
        <v>31</v>
      </c>
      <c r="O100" s="34">
        <v>30</v>
      </c>
      <c r="P100" s="34">
        <v>2.5</v>
      </c>
      <c r="Q100" s="34">
        <f t="shared" si="14"/>
        <v>7.83</v>
      </c>
      <c r="R100" s="49">
        <f t="shared" si="15"/>
        <v>10.33</v>
      </c>
      <c r="S100" s="49"/>
      <c r="T100" s="49"/>
      <c r="U100" s="49"/>
      <c r="V100" s="61">
        <f t="shared" si="16"/>
        <v>10.33</v>
      </c>
      <c r="W100" s="49">
        <f t="shared" si="21"/>
        <v>7.75</v>
      </c>
      <c r="X100" s="49">
        <f t="shared" si="17"/>
        <v>18.079999999999998</v>
      </c>
      <c r="AB100" s="49">
        <f t="shared" si="18"/>
        <v>18.079999999999998</v>
      </c>
    </row>
    <row r="101" spans="1:62" ht="20.100000000000001" customHeight="1" x14ac:dyDescent="0.25">
      <c r="A101" s="3">
        <v>83</v>
      </c>
      <c r="B101" s="3" t="s">
        <v>200</v>
      </c>
      <c r="C101" s="3" t="s">
        <v>234</v>
      </c>
      <c r="D101" s="4">
        <v>130</v>
      </c>
      <c r="E101" s="3" t="s">
        <v>13</v>
      </c>
      <c r="F101" s="3" t="s">
        <v>235</v>
      </c>
      <c r="G101" s="2">
        <v>41</v>
      </c>
      <c r="H101" s="21" t="s">
        <v>223</v>
      </c>
      <c r="I101" s="3" t="s">
        <v>27</v>
      </c>
      <c r="J101" s="6">
        <v>674</v>
      </c>
      <c r="K101" s="6">
        <v>2301651</v>
      </c>
      <c r="L101" s="39">
        <v>41</v>
      </c>
      <c r="M101" s="39">
        <v>0</v>
      </c>
      <c r="N101" s="39">
        <f t="shared" si="13"/>
        <v>41</v>
      </c>
      <c r="O101" s="34">
        <v>40</v>
      </c>
      <c r="P101" s="34">
        <v>3.3</v>
      </c>
      <c r="Q101" s="34">
        <f t="shared" si="14"/>
        <v>10.370000000000001</v>
      </c>
      <c r="R101" s="49">
        <f t="shared" si="15"/>
        <v>13.670000000000002</v>
      </c>
      <c r="S101" s="49"/>
      <c r="T101" s="49"/>
      <c r="U101" s="49"/>
      <c r="V101" s="61">
        <f t="shared" si="16"/>
        <v>13.670000000000002</v>
      </c>
      <c r="W101" s="49">
        <f t="shared" si="21"/>
        <v>10.25</v>
      </c>
      <c r="X101" s="49">
        <f t="shared" si="17"/>
        <v>23.92</v>
      </c>
      <c r="AB101" s="49">
        <f t="shared" si="18"/>
        <v>23.92</v>
      </c>
    </row>
    <row r="102" spans="1:62" ht="20.100000000000001" customHeight="1" x14ac:dyDescent="0.25">
      <c r="A102" s="3">
        <v>87</v>
      </c>
      <c r="B102" s="3" t="s">
        <v>200</v>
      </c>
      <c r="C102" s="3" t="s">
        <v>236</v>
      </c>
      <c r="D102" s="4">
        <v>135</v>
      </c>
      <c r="E102" s="3" t="s">
        <v>13</v>
      </c>
      <c r="F102" s="3" t="s">
        <v>237</v>
      </c>
      <c r="G102" s="2" t="s">
        <v>238</v>
      </c>
      <c r="H102" s="5">
        <v>30862846914</v>
      </c>
      <c r="I102" s="3" t="s">
        <v>32</v>
      </c>
      <c r="J102" s="6">
        <v>2112</v>
      </c>
      <c r="K102" s="6">
        <v>254056</v>
      </c>
      <c r="L102" s="39">
        <v>578</v>
      </c>
      <c r="M102" s="39">
        <v>4</v>
      </c>
      <c r="N102" s="39">
        <f t="shared" si="13"/>
        <v>582</v>
      </c>
      <c r="O102" s="34">
        <v>500</v>
      </c>
      <c r="P102" s="34">
        <v>41.7</v>
      </c>
      <c r="Q102" s="34">
        <f t="shared" si="14"/>
        <v>150.96999999999997</v>
      </c>
      <c r="R102" s="49">
        <f t="shared" si="15"/>
        <v>192.66999999999996</v>
      </c>
      <c r="S102" s="49"/>
      <c r="T102" s="49">
        <v>41.67</v>
      </c>
      <c r="U102" s="49"/>
      <c r="V102" s="61">
        <f t="shared" si="16"/>
        <v>234.33999999999997</v>
      </c>
      <c r="W102" s="49">
        <f t="shared" si="21"/>
        <v>102.83</v>
      </c>
      <c r="X102" s="49">
        <f t="shared" si="17"/>
        <v>337.16999999999996</v>
      </c>
      <c r="AB102" s="49">
        <f t="shared" si="18"/>
        <v>337.16999999999996</v>
      </c>
    </row>
    <row r="103" spans="1:62" ht="20.100000000000001" hidden="1" customHeight="1" x14ac:dyDescent="0.25">
      <c r="A103" s="3">
        <v>88</v>
      </c>
      <c r="B103" s="3" t="s">
        <v>200</v>
      </c>
      <c r="C103" s="3" t="s">
        <v>239</v>
      </c>
      <c r="D103" s="4"/>
      <c r="E103" s="3" t="s">
        <v>13</v>
      </c>
      <c r="F103" s="3" t="s">
        <v>204</v>
      </c>
      <c r="G103" s="2">
        <v>8026</v>
      </c>
      <c r="H103" s="5">
        <v>10114865123</v>
      </c>
      <c r="I103" s="3" t="s">
        <v>32</v>
      </c>
      <c r="J103" s="6">
        <v>40</v>
      </c>
      <c r="K103" s="6">
        <v>24531802</v>
      </c>
      <c r="L103" s="39"/>
      <c r="M103" s="39"/>
      <c r="N103" s="39">
        <f t="shared" si="13"/>
        <v>0</v>
      </c>
      <c r="P103" s="34">
        <v>0</v>
      </c>
      <c r="Q103" s="34">
        <f t="shared" si="14"/>
        <v>0</v>
      </c>
      <c r="R103" s="49">
        <f t="shared" si="15"/>
        <v>0</v>
      </c>
      <c r="S103" s="49"/>
      <c r="T103" s="49"/>
      <c r="U103" s="49"/>
      <c r="V103" s="61">
        <f t="shared" si="16"/>
        <v>0</v>
      </c>
      <c r="W103" s="49">
        <f t="shared" si="21"/>
        <v>0</v>
      </c>
      <c r="X103" s="49">
        <f t="shared" si="17"/>
        <v>0</v>
      </c>
      <c r="AB103" s="49">
        <f t="shared" si="18"/>
        <v>0</v>
      </c>
    </row>
    <row r="104" spans="1:62" ht="20.100000000000001" hidden="1" customHeight="1" x14ac:dyDescent="0.25">
      <c r="A104" s="7"/>
      <c r="B104" s="7"/>
      <c r="C104" s="7" t="s">
        <v>394</v>
      </c>
      <c r="D104" s="66"/>
      <c r="E104" s="66"/>
      <c r="F104" s="66"/>
      <c r="G104" s="66"/>
      <c r="H104" s="66"/>
      <c r="I104" s="23"/>
      <c r="J104" s="7"/>
      <c r="K104" s="7"/>
      <c r="L104" s="8">
        <v>0</v>
      </c>
      <c r="M104" s="9">
        <v>0</v>
      </c>
      <c r="N104" s="23">
        <v>0</v>
      </c>
      <c r="O104" s="67" t="s">
        <v>395</v>
      </c>
      <c r="P104" s="67"/>
      <c r="Q104" s="68">
        <v>0</v>
      </c>
      <c r="R104" s="68">
        <v>0</v>
      </c>
      <c r="S104" s="68"/>
      <c r="T104" s="68"/>
      <c r="U104" s="68"/>
      <c r="V104" s="68"/>
      <c r="W104" s="68"/>
      <c r="X104" s="69">
        <v>0</v>
      </c>
      <c r="Y104" s="70"/>
      <c r="Z104" s="75">
        <v>0</v>
      </c>
      <c r="AA104" s="77">
        <v>0</v>
      </c>
      <c r="AB104" s="49">
        <f t="shared" si="18"/>
        <v>0</v>
      </c>
      <c r="AC104" s="78">
        <v>0</v>
      </c>
      <c r="AD104" s="71"/>
      <c r="AE104" s="72"/>
      <c r="AF104" s="72"/>
      <c r="AG104" s="72"/>
      <c r="AH104" s="72"/>
      <c r="AI104" s="72"/>
      <c r="AJ104" s="72"/>
      <c r="AK104" s="73">
        <f t="shared" ref="AK104" si="22">AE104+AF104+AG104+AH104+AI104+AJ104</f>
        <v>0</v>
      </c>
      <c r="AL104" s="70">
        <f>IF(AE104&gt;Q104/3, (ROUND(Q104/3,2)-X104),AE104-X104)</f>
        <v>0</v>
      </c>
      <c r="AM104" s="70">
        <f>IF(AF104&gt;R104/3, (ROUND(R104/3,2)-Y104),AF104-Y104)</f>
        <v>0</v>
      </c>
      <c r="AN104" s="70" t="e">
        <f>IF(AG104&gt;S104/3, (ROUND(S104/3,2)-#REF!),AG104-#REF!)</f>
        <v>#REF!</v>
      </c>
      <c r="AO104" s="70">
        <f>IF(AH104&gt;T104/3, (ROUND(T104/3,2)-Z104),AH104-Z104)</f>
        <v>0</v>
      </c>
      <c r="AP104" s="70">
        <f>IF(AI104&gt;U104/3, (ROUND(U104/3,2)-AA104),AI104-AA104)</f>
        <v>0</v>
      </c>
      <c r="AQ104" s="70">
        <f>IF(AJ104&gt;V104/3, (ROUND(V104/3,2)-AB104),AJ104-AB104)</f>
        <v>0</v>
      </c>
      <c r="AR104" s="73" t="e">
        <f t="shared" ref="AR104" si="23">AL104+AM104+AN104+AO104+AP104+AQ104</f>
        <v>#REF!</v>
      </c>
      <c r="AS104" s="73"/>
      <c r="AT104" s="73" t="e">
        <f t="shared" ref="AT104" si="24">IF(AR104&lt;0,0,AR104)</f>
        <v>#REF!</v>
      </c>
      <c r="AU104" s="73"/>
      <c r="AV104" s="73" t="e">
        <f t="shared" ref="AV104" si="25">AC104+AR104</f>
        <v>#REF!</v>
      </c>
      <c r="AW104" s="70">
        <f>AL104+X104</f>
        <v>0</v>
      </c>
      <c r="AX104" s="70">
        <f>AM104+Y104</f>
        <v>0</v>
      </c>
      <c r="AY104" s="70" t="e">
        <f>AN104+#REF!</f>
        <v>#REF!</v>
      </c>
      <c r="AZ104" s="70">
        <f t="shared" ref="AZ104:BB104" si="26">AO104+Z104</f>
        <v>0</v>
      </c>
      <c r="BA104" s="70">
        <f t="shared" si="26"/>
        <v>0</v>
      </c>
      <c r="BB104" s="70">
        <f t="shared" si="26"/>
        <v>0</v>
      </c>
      <c r="BC104" s="73" t="e">
        <f t="shared" ref="BC104" si="27">AW104+AX104+AY104+AZ104+BA104+BB104</f>
        <v>#REF!</v>
      </c>
      <c r="BD104" s="74">
        <f>X104+AL104+AD104</f>
        <v>0</v>
      </c>
      <c r="BE104" s="74">
        <f>Y104+AM104</f>
        <v>0</v>
      </c>
      <c r="BF104" s="74" t="e">
        <f>#REF!+AN104</f>
        <v>#REF!</v>
      </c>
      <c r="BG104" s="74">
        <f t="shared" ref="BG104:BI104" si="28">Z104+AO104</f>
        <v>0</v>
      </c>
      <c r="BH104" s="74">
        <f t="shared" si="28"/>
        <v>0</v>
      </c>
      <c r="BI104" s="74">
        <f t="shared" si="28"/>
        <v>0</v>
      </c>
      <c r="BJ104" s="68" t="e">
        <f t="shared" ref="BJ104" si="29">BD104+BE104+BF104+BG104+BH104+BI104</f>
        <v>#REF!</v>
      </c>
    </row>
    <row r="105" spans="1:62" ht="20.100000000000001" hidden="1" customHeight="1" x14ac:dyDescent="0.25">
      <c r="A105" s="10"/>
      <c r="B105" s="11"/>
      <c r="C105" s="12" t="s">
        <v>82</v>
      </c>
      <c r="D105" s="13"/>
      <c r="E105" s="11"/>
      <c r="F105" s="11"/>
      <c r="G105" s="10"/>
      <c r="H105" s="14"/>
      <c r="I105" s="11"/>
      <c r="J105" s="15"/>
      <c r="K105" s="15"/>
      <c r="L105" s="39"/>
      <c r="M105" s="39">
        <v>0</v>
      </c>
      <c r="N105" s="39">
        <f t="shared" si="13"/>
        <v>0</v>
      </c>
      <c r="P105" s="34">
        <v>0</v>
      </c>
      <c r="Q105" s="34">
        <f t="shared" si="14"/>
        <v>0</v>
      </c>
      <c r="R105" s="49">
        <f t="shared" si="15"/>
        <v>0</v>
      </c>
      <c r="S105" s="49"/>
      <c r="T105" s="49"/>
      <c r="U105" s="49"/>
      <c r="V105" s="61">
        <f t="shared" si="16"/>
        <v>0</v>
      </c>
      <c r="W105" s="49">
        <f t="shared" si="21"/>
        <v>0</v>
      </c>
      <c r="X105" s="49">
        <f t="shared" si="17"/>
        <v>0</v>
      </c>
      <c r="AB105" s="49">
        <f t="shared" si="18"/>
        <v>0</v>
      </c>
    </row>
    <row r="106" spans="1:62" ht="20.100000000000001" customHeight="1" x14ac:dyDescent="0.25">
      <c r="A106" s="17"/>
      <c r="B106" s="17"/>
      <c r="C106" s="17" t="s">
        <v>240</v>
      </c>
      <c r="D106" s="18"/>
      <c r="E106" s="17"/>
      <c r="F106" s="17"/>
      <c r="G106" s="16"/>
      <c r="H106" s="19"/>
      <c r="I106" s="17"/>
      <c r="J106" s="20"/>
      <c r="K106" s="20"/>
      <c r="L106" s="40">
        <f>SUM(L82:L105)</f>
        <v>34764</v>
      </c>
      <c r="M106" s="40">
        <f t="shared" ref="M106:N106" si="30">SUM(M82:M105)</f>
        <v>169</v>
      </c>
      <c r="N106" s="40">
        <f t="shared" si="30"/>
        <v>34933</v>
      </c>
      <c r="O106" s="36">
        <f t="shared" ref="O106:AB106" si="31">SUM(O82:O105)</f>
        <v>24720</v>
      </c>
      <c r="P106" s="36">
        <f t="shared" si="31"/>
        <v>2060.1999999999998</v>
      </c>
      <c r="Q106" s="36">
        <f t="shared" si="31"/>
        <v>9527.8000000000029</v>
      </c>
      <c r="R106" s="36">
        <f t="shared" si="31"/>
        <v>11588</v>
      </c>
      <c r="S106" s="36">
        <f t="shared" si="31"/>
        <v>100</v>
      </c>
      <c r="T106" s="36">
        <f t="shared" si="31"/>
        <v>876.67</v>
      </c>
      <c r="U106" s="36">
        <f t="shared" si="31"/>
        <v>2</v>
      </c>
      <c r="V106" s="62">
        <f t="shared" si="31"/>
        <v>12566.67</v>
      </c>
      <c r="W106" s="36">
        <f t="shared" si="31"/>
        <v>7814.35</v>
      </c>
      <c r="X106" s="36">
        <f t="shared" si="31"/>
        <v>20381.02</v>
      </c>
      <c r="Y106" s="36">
        <f t="shared" si="31"/>
        <v>0</v>
      </c>
      <c r="Z106" s="36">
        <f t="shared" si="31"/>
        <v>0</v>
      </c>
      <c r="AA106" s="62">
        <f t="shared" si="31"/>
        <v>0</v>
      </c>
      <c r="AB106" s="36">
        <f t="shared" si="31"/>
        <v>20381.02</v>
      </c>
    </row>
    <row r="107" spans="1:62" ht="20.100000000000001" customHeight="1" x14ac:dyDescent="0.25">
      <c r="A107" s="2">
        <v>89</v>
      </c>
      <c r="B107" s="3" t="s">
        <v>241</v>
      </c>
      <c r="C107" s="3" t="s">
        <v>242</v>
      </c>
      <c r="D107" s="4">
        <v>29</v>
      </c>
      <c r="E107" s="3" t="s">
        <v>13</v>
      </c>
      <c r="F107" s="3" t="s">
        <v>243</v>
      </c>
      <c r="G107" s="2">
        <v>5797</v>
      </c>
      <c r="H107" s="5">
        <v>10013240762</v>
      </c>
      <c r="I107" s="3" t="s">
        <v>32</v>
      </c>
      <c r="J107" s="6">
        <v>44</v>
      </c>
      <c r="K107" s="6">
        <v>24610311</v>
      </c>
      <c r="L107" s="39">
        <v>1921.65</v>
      </c>
      <c r="M107" s="39">
        <v>7</v>
      </c>
      <c r="N107" s="39">
        <f t="shared" si="13"/>
        <v>1928.65</v>
      </c>
      <c r="O107" s="34">
        <v>1050.2</v>
      </c>
      <c r="P107" s="34">
        <v>87.5</v>
      </c>
      <c r="Q107" s="34">
        <f t="shared" si="14"/>
        <v>553.04999999999995</v>
      </c>
      <c r="R107" s="49">
        <f t="shared" si="15"/>
        <v>640.54999999999995</v>
      </c>
      <c r="S107" s="49"/>
      <c r="T107" s="49"/>
      <c r="U107" s="49"/>
      <c r="V107" s="61">
        <f t="shared" si="16"/>
        <v>640.54999999999995</v>
      </c>
      <c r="W107" s="49">
        <f t="shared" ref="W107:W115" si="32">ROUND(L107*0.25,2)-T107</f>
        <v>480.41</v>
      </c>
      <c r="X107" s="49">
        <f t="shared" si="17"/>
        <v>1120.96</v>
      </c>
      <c r="AB107" s="49">
        <f t="shared" si="18"/>
        <v>1120.96</v>
      </c>
    </row>
    <row r="108" spans="1:62" ht="20.100000000000001" customHeight="1" x14ac:dyDescent="0.25">
      <c r="A108" s="2">
        <v>90</v>
      </c>
      <c r="B108" s="3" t="s">
        <v>241</v>
      </c>
      <c r="C108" s="3" t="s">
        <v>244</v>
      </c>
      <c r="D108" s="4">
        <v>3</v>
      </c>
      <c r="E108" s="3" t="s">
        <v>13</v>
      </c>
      <c r="F108" s="3" t="s">
        <v>245</v>
      </c>
      <c r="G108" s="2">
        <v>29</v>
      </c>
      <c r="H108" s="5">
        <v>11278713220</v>
      </c>
      <c r="I108" s="3" t="s">
        <v>32</v>
      </c>
      <c r="J108" s="6">
        <v>33</v>
      </c>
      <c r="K108" s="6">
        <v>25920388</v>
      </c>
      <c r="L108" s="39">
        <v>5262</v>
      </c>
      <c r="M108" s="39">
        <v>15</v>
      </c>
      <c r="N108" s="39">
        <f t="shared" si="13"/>
        <v>5277</v>
      </c>
      <c r="O108" s="34">
        <v>1801</v>
      </c>
      <c r="P108" s="34">
        <v>150.1</v>
      </c>
      <c r="Q108" s="34">
        <f t="shared" si="14"/>
        <v>1603.9</v>
      </c>
      <c r="R108" s="49">
        <f t="shared" si="15"/>
        <v>1754</v>
      </c>
      <c r="S108" s="49"/>
      <c r="T108" s="49"/>
      <c r="U108" s="49"/>
      <c r="V108" s="61">
        <f t="shared" si="16"/>
        <v>1754</v>
      </c>
      <c r="W108" s="49">
        <f t="shared" si="32"/>
        <v>1315.5</v>
      </c>
      <c r="X108" s="49">
        <f t="shared" si="17"/>
        <v>3069.5</v>
      </c>
      <c r="AB108" s="49">
        <f t="shared" si="18"/>
        <v>3069.5</v>
      </c>
    </row>
    <row r="109" spans="1:62" ht="20.100000000000001" customHeight="1" x14ac:dyDescent="0.25">
      <c r="A109" s="2">
        <v>91</v>
      </c>
      <c r="B109" s="3" t="s">
        <v>241</v>
      </c>
      <c r="C109" s="3" t="s">
        <v>246</v>
      </c>
      <c r="D109" s="4">
        <v>5</v>
      </c>
      <c r="E109" s="3" t="s">
        <v>183</v>
      </c>
      <c r="F109" s="3" t="s">
        <v>247</v>
      </c>
      <c r="G109" s="2">
        <v>8874</v>
      </c>
      <c r="H109" s="5">
        <v>10702369125</v>
      </c>
      <c r="I109" s="3" t="s">
        <v>32</v>
      </c>
      <c r="J109" s="6">
        <v>674</v>
      </c>
      <c r="K109" s="6">
        <v>2465407</v>
      </c>
      <c r="L109" s="39">
        <v>2148.9500000000003</v>
      </c>
      <c r="M109" s="39">
        <v>15</v>
      </c>
      <c r="N109" s="39">
        <f t="shared" si="13"/>
        <v>2163.9500000000003</v>
      </c>
      <c r="O109" s="34">
        <v>1775.4</v>
      </c>
      <c r="P109" s="34">
        <v>148</v>
      </c>
      <c r="Q109" s="34">
        <f t="shared" si="14"/>
        <v>568.32000000000005</v>
      </c>
      <c r="R109" s="49">
        <f t="shared" si="15"/>
        <v>716.32</v>
      </c>
      <c r="S109" s="49"/>
      <c r="T109" s="49"/>
      <c r="U109" s="49"/>
      <c r="V109" s="61">
        <f t="shared" si="16"/>
        <v>716.32</v>
      </c>
      <c r="W109" s="49">
        <f t="shared" si="32"/>
        <v>537.24</v>
      </c>
      <c r="X109" s="49">
        <f t="shared" si="17"/>
        <v>1253.56</v>
      </c>
      <c r="AB109" s="49">
        <f t="shared" si="18"/>
        <v>1253.56</v>
      </c>
    </row>
    <row r="110" spans="1:62" ht="20.100000000000001" customHeight="1" x14ac:dyDescent="0.25">
      <c r="A110" s="2">
        <v>92</v>
      </c>
      <c r="B110" s="3" t="s">
        <v>241</v>
      </c>
      <c r="C110" s="3" t="s">
        <v>248</v>
      </c>
      <c r="D110" s="4">
        <v>16</v>
      </c>
      <c r="E110" s="3" t="s">
        <v>13</v>
      </c>
      <c r="F110" s="3" t="s">
        <v>249</v>
      </c>
      <c r="G110" s="2">
        <v>3117</v>
      </c>
      <c r="H110" s="5">
        <v>10132355212</v>
      </c>
      <c r="I110" s="3" t="s">
        <v>32</v>
      </c>
      <c r="J110" s="6">
        <v>22</v>
      </c>
      <c r="K110" s="6">
        <v>26361573</v>
      </c>
      <c r="L110" s="39">
        <v>3265.9</v>
      </c>
      <c r="M110" s="39">
        <v>18</v>
      </c>
      <c r="N110" s="39">
        <f t="shared" si="13"/>
        <v>3283.9</v>
      </c>
      <c r="O110" s="34">
        <v>2100.9</v>
      </c>
      <c r="P110" s="34">
        <v>175.1</v>
      </c>
      <c r="Q110" s="34">
        <f t="shared" si="14"/>
        <v>913.53000000000009</v>
      </c>
      <c r="R110" s="49">
        <f t="shared" si="15"/>
        <v>1088.6300000000001</v>
      </c>
      <c r="S110" s="49"/>
      <c r="T110" s="49"/>
      <c r="U110" s="49"/>
      <c r="V110" s="61">
        <f t="shared" si="16"/>
        <v>1088.6300000000001</v>
      </c>
      <c r="W110" s="49">
        <f t="shared" si="32"/>
        <v>816.48</v>
      </c>
      <c r="X110" s="49">
        <f t="shared" si="17"/>
        <v>1905.1100000000001</v>
      </c>
      <c r="AB110" s="49">
        <f t="shared" si="18"/>
        <v>1905.1100000000001</v>
      </c>
    </row>
    <row r="111" spans="1:62" ht="20.100000000000001" customHeight="1" x14ac:dyDescent="0.25">
      <c r="A111" s="2">
        <v>93</v>
      </c>
      <c r="B111" s="3" t="s">
        <v>241</v>
      </c>
      <c r="C111" s="3" t="s">
        <v>250</v>
      </c>
      <c r="D111" s="4">
        <v>2</v>
      </c>
      <c r="E111" s="3" t="s">
        <v>13</v>
      </c>
      <c r="F111" s="3" t="s">
        <v>251</v>
      </c>
      <c r="G111" s="2">
        <v>8695</v>
      </c>
      <c r="H111" s="5">
        <v>10589078336</v>
      </c>
      <c r="I111" s="3" t="s">
        <v>32</v>
      </c>
      <c r="J111" s="6">
        <v>484</v>
      </c>
      <c r="K111" s="6">
        <v>2668212</v>
      </c>
      <c r="L111" s="39">
        <v>2358.5</v>
      </c>
      <c r="M111" s="39">
        <v>15</v>
      </c>
      <c r="N111" s="39">
        <f t="shared" si="13"/>
        <v>2373.5</v>
      </c>
      <c r="O111" s="34">
        <v>1950.5</v>
      </c>
      <c r="P111" s="34">
        <v>162.5</v>
      </c>
      <c r="Q111" s="34">
        <f t="shared" si="14"/>
        <v>623.66999999999996</v>
      </c>
      <c r="R111" s="49">
        <f t="shared" si="15"/>
        <v>786.17</v>
      </c>
      <c r="S111" s="49"/>
      <c r="T111" s="49"/>
      <c r="U111" s="49"/>
      <c r="V111" s="61">
        <f t="shared" si="16"/>
        <v>786.17</v>
      </c>
      <c r="W111" s="49">
        <f t="shared" si="32"/>
        <v>589.63</v>
      </c>
      <c r="X111" s="49">
        <f t="shared" si="17"/>
        <v>1375.8</v>
      </c>
      <c r="AB111" s="49">
        <f t="shared" si="18"/>
        <v>1375.8</v>
      </c>
    </row>
    <row r="112" spans="1:62" ht="20.100000000000001" customHeight="1" x14ac:dyDescent="0.25">
      <c r="A112" s="2">
        <v>94</v>
      </c>
      <c r="B112" s="3" t="s">
        <v>241</v>
      </c>
      <c r="C112" s="3" t="s">
        <v>252</v>
      </c>
      <c r="D112" s="4">
        <v>30</v>
      </c>
      <c r="E112" s="3" t="s">
        <v>13</v>
      </c>
      <c r="F112" s="3" t="s">
        <v>253</v>
      </c>
      <c r="G112" s="2">
        <v>1015</v>
      </c>
      <c r="H112" s="5">
        <v>10626732724</v>
      </c>
      <c r="I112" s="3" t="s">
        <v>32</v>
      </c>
      <c r="J112" s="6">
        <v>484</v>
      </c>
      <c r="K112" s="6">
        <v>2394909</v>
      </c>
      <c r="L112" s="39">
        <v>7902.5</v>
      </c>
      <c r="M112" s="39">
        <v>30</v>
      </c>
      <c r="N112" s="39">
        <f t="shared" si="13"/>
        <v>7932.5</v>
      </c>
      <c r="O112" s="34">
        <v>4000.5</v>
      </c>
      <c r="P112" s="34">
        <v>333.4</v>
      </c>
      <c r="Q112" s="34">
        <f t="shared" si="14"/>
        <v>2300.77</v>
      </c>
      <c r="R112" s="49">
        <f t="shared" si="15"/>
        <v>2634.17</v>
      </c>
      <c r="S112" s="49"/>
      <c r="T112" s="49">
        <v>700</v>
      </c>
      <c r="U112" s="49"/>
      <c r="V112" s="61">
        <f t="shared" si="16"/>
        <v>3334.17</v>
      </c>
      <c r="W112" s="49">
        <f t="shared" si="32"/>
        <v>1275.6300000000001</v>
      </c>
      <c r="X112" s="49">
        <f t="shared" si="17"/>
        <v>4609.8</v>
      </c>
      <c r="AB112" s="49">
        <f t="shared" si="18"/>
        <v>4609.8</v>
      </c>
    </row>
    <row r="113" spans="1:28" ht="20.100000000000001" customHeight="1" x14ac:dyDescent="0.25">
      <c r="A113" s="2">
        <v>95</v>
      </c>
      <c r="B113" s="3" t="s">
        <v>241</v>
      </c>
      <c r="C113" s="3" t="s">
        <v>254</v>
      </c>
      <c r="D113" s="4">
        <v>94</v>
      </c>
      <c r="E113" s="3" t="s">
        <v>88</v>
      </c>
      <c r="F113" s="3" t="s">
        <v>255</v>
      </c>
      <c r="G113" s="2" t="s">
        <v>256</v>
      </c>
      <c r="H113" s="5" t="s">
        <v>257</v>
      </c>
      <c r="I113" s="3" t="s">
        <v>27</v>
      </c>
      <c r="J113" s="6">
        <v>522</v>
      </c>
      <c r="K113" s="6">
        <v>2442403</v>
      </c>
      <c r="L113" s="39">
        <v>1031.5</v>
      </c>
      <c r="M113" s="39">
        <v>20</v>
      </c>
      <c r="N113" s="39">
        <f t="shared" si="13"/>
        <v>1051.5</v>
      </c>
      <c r="O113" s="34">
        <v>830.5</v>
      </c>
      <c r="P113" s="34">
        <v>69.2</v>
      </c>
      <c r="Q113" s="34">
        <f t="shared" si="14"/>
        <v>274.63</v>
      </c>
      <c r="R113" s="49">
        <f t="shared" si="15"/>
        <v>343.83</v>
      </c>
      <c r="S113" s="49"/>
      <c r="T113" s="49"/>
      <c r="U113" s="49"/>
      <c r="V113" s="61">
        <f t="shared" si="16"/>
        <v>343.83</v>
      </c>
      <c r="W113" s="49">
        <f t="shared" si="32"/>
        <v>257.88</v>
      </c>
      <c r="X113" s="49">
        <f t="shared" si="17"/>
        <v>601.71</v>
      </c>
      <c r="AB113" s="49">
        <f t="shared" si="18"/>
        <v>601.71</v>
      </c>
    </row>
    <row r="114" spans="1:28" ht="20.100000000000001" customHeight="1" x14ac:dyDescent="0.25">
      <c r="A114" s="2">
        <v>96</v>
      </c>
      <c r="B114" s="3" t="s">
        <v>241</v>
      </c>
      <c r="C114" s="3" t="s">
        <v>258</v>
      </c>
      <c r="D114" s="4">
        <v>4</v>
      </c>
      <c r="E114" s="3" t="s">
        <v>13</v>
      </c>
      <c r="F114" s="3" t="s">
        <v>259</v>
      </c>
      <c r="G114" s="2">
        <v>7348</v>
      </c>
      <c r="H114" s="5">
        <v>11521442640</v>
      </c>
      <c r="I114" s="3" t="s">
        <v>32</v>
      </c>
      <c r="J114" s="6">
        <v>5942</v>
      </c>
      <c r="K114" s="6">
        <v>247693</v>
      </c>
      <c r="L114" s="39">
        <v>391</v>
      </c>
      <c r="M114" s="39">
        <v>2</v>
      </c>
      <c r="N114" s="39">
        <f t="shared" si="13"/>
        <v>393</v>
      </c>
      <c r="O114" s="34">
        <v>350</v>
      </c>
      <c r="P114" s="34">
        <v>29.2</v>
      </c>
      <c r="Q114" s="34">
        <f t="shared" si="14"/>
        <v>101.13000000000001</v>
      </c>
      <c r="R114" s="49">
        <f t="shared" si="15"/>
        <v>130.33000000000001</v>
      </c>
      <c r="S114" s="49"/>
      <c r="T114" s="49"/>
      <c r="U114" s="49"/>
      <c r="V114" s="61">
        <f t="shared" si="16"/>
        <v>130.33000000000001</v>
      </c>
      <c r="W114" s="49">
        <f t="shared" si="32"/>
        <v>97.75</v>
      </c>
      <c r="X114" s="49">
        <f t="shared" si="17"/>
        <v>228.08</v>
      </c>
      <c r="AB114" s="49">
        <f t="shared" si="18"/>
        <v>228.08</v>
      </c>
    </row>
    <row r="115" spans="1:28" ht="20.100000000000001" hidden="1" customHeight="1" x14ac:dyDescent="0.25">
      <c r="A115" s="10"/>
      <c r="B115" s="11"/>
      <c r="C115" s="12" t="s">
        <v>82</v>
      </c>
      <c r="D115" s="13"/>
      <c r="E115" s="11"/>
      <c r="F115" s="11"/>
      <c r="G115" s="10"/>
      <c r="H115" s="14"/>
      <c r="I115" s="11"/>
      <c r="J115" s="15"/>
      <c r="K115" s="15"/>
      <c r="L115" s="39"/>
      <c r="M115" s="39">
        <v>0</v>
      </c>
      <c r="N115" s="39">
        <f t="shared" si="13"/>
        <v>0</v>
      </c>
      <c r="P115" s="34">
        <v>0</v>
      </c>
      <c r="Q115" s="34">
        <f t="shared" si="14"/>
        <v>0</v>
      </c>
      <c r="R115" s="49">
        <f t="shared" si="15"/>
        <v>0</v>
      </c>
      <c r="S115" s="49"/>
      <c r="T115" s="49"/>
      <c r="U115" s="49"/>
      <c r="V115" s="61">
        <f t="shared" si="16"/>
        <v>0</v>
      </c>
      <c r="W115" s="49">
        <f t="shared" si="32"/>
        <v>0</v>
      </c>
      <c r="X115" s="49">
        <f t="shared" si="17"/>
        <v>0</v>
      </c>
      <c r="AB115" s="49">
        <f t="shared" si="18"/>
        <v>0</v>
      </c>
    </row>
    <row r="116" spans="1:28" ht="20.100000000000001" customHeight="1" x14ac:dyDescent="0.25">
      <c r="A116" s="16"/>
      <c r="B116" s="17"/>
      <c r="C116" s="17" t="s">
        <v>260</v>
      </c>
      <c r="D116" s="18"/>
      <c r="E116" s="17"/>
      <c r="F116" s="17"/>
      <c r="G116" s="16"/>
      <c r="H116" s="19"/>
      <c r="I116" s="17"/>
      <c r="J116" s="20"/>
      <c r="K116" s="20"/>
      <c r="L116" s="40">
        <f>SUM(L107:L115)</f>
        <v>24282</v>
      </c>
      <c r="M116" s="40">
        <f>SUM(M107:M115)</f>
        <v>122</v>
      </c>
      <c r="N116" s="40">
        <f>SUM(N107:N115)</f>
        <v>24404</v>
      </c>
      <c r="O116" s="36">
        <f t="shared" ref="O116:AB116" si="33">SUM(O107:O115)</f>
        <v>13859</v>
      </c>
      <c r="P116" s="36">
        <f t="shared" si="33"/>
        <v>1155</v>
      </c>
      <c r="Q116" s="36">
        <f t="shared" si="33"/>
        <v>6939</v>
      </c>
      <c r="R116" s="36">
        <f t="shared" si="33"/>
        <v>8094</v>
      </c>
      <c r="S116" s="36">
        <f t="shared" si="33"/>
        <v>0</v>
      </c>
      <c r="T116" s="36">
        <f t="shared" si="33"/>
        <v>700</v>
      </c>
      <c r="U116" s="36">
        <f t="shared" si="33"/>
        <v>0</v>
      </c>
      <c r="V116" s="62">
        <f t="shared" si="33"/>
        <v>8794</v>
      </c>
      <c r="W116" s="36">
        <f t="shared" si="33"/>
        <v>5370.52</v>
      </c>
      <c r="X116" s="36">
        <f t="shared" si="33"/>
        <v>14164.519999999999</v>
      </c>
      <c r="Y116" s="36">
        <f t="shared" si="33"/>
        <v>0</v>
      </c>
      <c r="Z116" s="36">
        <f t="shared" si="33"/>
        <v>0</v>
      </c>
      <c r="AA116" s="62">
        <f t="shared" si="33"/>
        <v>0</v>
      </c>
      <c r="AB116" s="36">
        <f t="shared" si="33"/>
        <v>14164.519999999999</v>
      </c>
    </row>
    <row r="117" spans="1:28" ht="20.100000000000001" customHeight="1" x14ac:dyDescent="0.25">
      <c r="A117" s="2">
        <v>97</v>
      </c>
      <c r="B117" s="3" t="s">
        <v>261</v>
      </c>
      <c r="C117" s="3" t="s">
        <v>262</v>
      </c>
      <c r="D117" s="4">
        <v>36</v>
      </c>
      <c r="E117" s="3" t="s">
        <v>13</v>
      </c>
      <c r="F117" s="3" t="s">
        <v>263</v>
      </c>
      <c r="G117" s="2">
        <v>1201</v>
      </c>
      <c r="H117" s="5">
        <v>10470972113</v>
      </c>
      <c r="I117" s="3" t="s">
        <v>32</v>
      </c>
      <c r="J117" s="6">
        <v>755</v>
      </c>
      <c r="K117" s="6">
        <v>2734016</v>
      </c>
      <c r="L117" s="39">
        <v>3250.1</v>
      </c>
      <c r="M117" s="39">
        <v>30</v>
      </c>
      <c r="N117" s="39">
        <f t="shared" si="13"/>
        <v>3280.1</v>
      </c>
      <c r="O117" s="34">
        <v>2400.6</v>
      </c>
      <c r="P117" s="34">
        <v>200.1</v>
      </c>
      <c r="Q117" s="34">
        <f t="shared" si="14"/>
        <v>883.26999999999987</v>
      </c>
      <c r="R117" s="49">
        <f t="shared" si="15"/>
        <v>1083.3699999999999</v>
      </c>
      <c r="S117" s="49"/>
      <c r="T117" s="49"/>
      <c r="U117" s="49"/>
      <c r="V117" s="61">
        <f t="shared" si="16"/>
        <v>1083.3699999999999</v>
      </c>
      <c r="W117" s="49">
        <f t="shared" ref="W117:W128" si="34">ROUND(L117*0.25,2)-T117</f>
        <v>812.53</v>
      </c>
      <c r="X117" s="49">
        <f t="shared" si="17"/>
        <v>1895.8999999999999</v>
      </c>
      <c r="AB117" s="49">
        <f t="shared" si="18"/>
        <v>1895.8999999999999</v>
      </c>
    </row>
    <row r="118" spans="1:28" ht="20.100000000000001" customHeight="1" x14ac:dyDescent="0.25">
      <c r="A118" s="2">
        <v>98</v>
      </c>
      <c r="B118" s="3" t="s">
        <v>261</v>
      </c>
      <c r="C118" s="3" t="s">
        <v>264</v>
      </c>
      <c r="D118" s="4">
        <v>35</v>
      </c>
      <c r="E118" s="3" t="s">
        <v>13</v>
      </c>
      <c r="F118" s="3" t="s">
        <v>265</v>
      </c>
      <c r="G118" s="2">
        <v>1482</v>
      </c>
      <c r="H118" s="5">
        <v>10088205832</v>
      </c>
      <c r="I118" s="3" t="s">
        <v>32</v>
      </c>
      <c r="J118" s="6">
        <v>161</v>
      </c>
      <c r="K118" s="6">
        <v>2308670</v>
      </c>
      <c r="L118" s="39">
        <v>719</v>
      </c>
      <c r="M118" s="39">
        <v>10</v>
      </c>
      <c r="N118" s="39">
        <f t="shared" si="13"/>
        <v>729</v>
      </c>
      <c r="O118" s="34">
        <v>640</v>
      </c>
      <c r="P118" s="34">
        <v>53.3</v>
      </c>
      <c r="Q118" s="34">
        <f t="shared" si="14"/>
        <v>186.37</v>
      </c>
      <c r="R118" s="49">
        <f t="shared" si="15"/>
        <v>239.67000000000002</v>
      </c>
      <c r="S118" s="49"/>
      <c r="T118" s="49"/>
      <c r="U118" s="49"/>
      <c r="V118" s="61">
        <f t="shared" si="16"/>
        <v>239.67000000000002</v>
      </c>
      <c r="W118" s="49">
        <f t="shared" si="34"/>
        <v>179.75</v>
      </c>
      <c r="X118" s="49">
        <f t="shared" si="17"/>
        <v>419.42</v>
      </c>
      <c r="AB118" s="49">
        <f t="shared" si="18"/>
        <v>419.42</v>
      </c>
    </row>
    <row r="119" spans="1:28" ht="20.100000000000001" customHeight="1" x14ac:dyDescent="0.25">
      <c r="A119" s="2">
        <v>99</v>
      </c>
      <c r="B119" s="3" t="s">
        <v>261</v>
      </c>
      <c r="C119" s="3" t="s">
        <v>266</v>
      </c>
      <c r="D119" s="4">
        <v>8</v>
      </c>
      <c r="E119" s="3" t="s">
        <v>13</v>
      </c>
      <c r="F119" s="3" t="s">
        <v>267</v>
      </c>
      <c r="G119" s="2">
        <v>11709</v>
      </c>
      <c r="H119" s="5">
        <v>10001710244</v>
      </c>
      <c r="I119" s="3" t="s">
        <v>32</v>
      </c>
      <c r="J119" s="6">
        <v>22</v>
      </c>
      <c r="K119" s="6">
        <v>24130835</v>
      </c>
      <c r="L119" s="39">
        <v>2596.9</v>
      </c>
      <c r="M119" s="39">
        <v>7</v>
      </c>
      <c r="N119" s="39">
        <f t="shared" si="13"/>
        <v>2603.9</v>
      </c>
      <c r="O119" s="34">
        <v>1199.9000000000001</v>
      </c>
      <c r="P119" s="34">
        <v>100</v>
      </c>
      <c r="Q119" s="34">
        <f t="shared" si="14"/>
        <v>765.63</v>
      </c>
      <c r="R119" s="49">
        <f t="shared" si="15"/>
        <v>865.63</v>
      </c>
      <c r="S119" s="49"/>
      <c r="T119" s="49">
        <v>200</v>
      </c>
      <c r="U119" s="49"/>
      <c r="V119" s="61">
        <f t="shared" si="16"/>
        <v>1065.6300000000001</v>
      </c>
      <c r="W119" s="49">
        <f t="shared" si="34"/>
        <v>449.23</v>
      </c>
      <c r="X119" s="49">
        <f t="shared" si="17"/>
        <v>1514.8600000000001</v>
      </c>
      <c r="AB119" s="49">
        <f t="shared" si="18"/>
        <v>1514.8600000000001</v>
      </c>
    </row>
    <row r="120" spans="1:28" ht="20.100000000000001" customHeight="1" x14ac:dyDescent="0.25">
      <c r="A120" s="2">
        <v>100</v>
      </c>
      <c r="B120" s="3" t="s">
        <v>261</v>
      </c>
      <c r="C120" s="3" t="s">
        <v>268</v>
      </c>
      <c r="D120" s="4">
        <v>12</v>
      </c>
      <c r="E120" s="3" t="s">
        <v>13</v>
      </c>
      <c r="F120" s="3" t="s">
        <v>269</v>
      </c>
      <c r="G120" s="2">
        <v>9011</v>
      </c>
      <c r="H120" s="5">
        <v>10379971148</v>
      </c>
      <c r="I120" s="3" t="s">
        <v>32</v>
      </c>
      <c r="J120" s="6">
        <v>651</v>
      </c>
      <c r="K120" s="6">
        <v>2260202</v>
      </c>
      <c r="L120" s="39">
        <v>1360</v>
      </c>
      <c r="M120" s="39">
        <v>7</v>
      </c>
      <c r="N120" s="39">
        <f t="shared" si="13"/>
        <v>1367</v>
      </c>
      <c r="O120" s="34">
        <v>1090</v>
      </c>
      <c r="P120" s="34">
        <v>90.8</v>
      </c>
      <c r="Q120" s="34">
        <f t="shared" si="14"/>
        <v>362.53</v>
      </c>
      <c r="R120" s="49">
        <f t="shared" si="15"/>
        <v>453.33</v>
      </c>
      <c r="S120" s="49"/>
      <c r="T120" s="49"/>
      <c r="U120" s="49"/>
      <c r="V120" s="61">
        <f t="shared" si="16"/>
        <v>453.33</v>
      </c>
      <c r="W120" s="49">
        <f t="shared" si="34"/>
        <v>340</v>
      </c>
      <c r="X120" s="49">
        <f t="shared" si="17"/>
        <v>793.32999999999993</v>
      </c>
      <c r="AB120" s="49">
        <f t="shared" si="18"/>
        <v>793.32999999999993</v>
      </c>
    </row>
    <row r="121" spans="1:28" ht="20.100000000000001" customHeight="1" x14ac:dyDescent="0.25">
      <c r="A121" s="2">
        <v>101</v>
      </c>
      <c r="B121" s="3" t="s">
        <v>261</v>
      </c>
      <c r="C121" s="3" t="s">
        <v>270</v>
      </c>
      <c r="D121" s="4">
        <v>45</v>
      </c>
      <c r="E121" s="3" t="s">
        <v>13</v>
      </c>
      <c r="F121" s="3" t="s">
        <v>271</v>
      </c>
      <c r="G121" s="2">
        <v>1719</v>
      </c>
      <c r="H121" s="5">
        <v>11129265097</v>
      </c>
      <c r="I121" s="3" t="s">
        <v>32</v>
      </c>
      <c r="J121" s="6">
        <v>33</v>
      </c>
      <c r="K121" s="6">
        <v>24712583</v>
      </c>
      <c r="L121" s="39">
        <v>1429</v>
      </c>
      <c r="M121" s="39">
        <v>9</v>
      </c>
      <c r="N121" s="39">
        <f t="shared" si="13"/>
        <v>1438</v>
      </c>
      <c r="O121" s="34">
        <v>961.00000000000011</v>
      </c>
      <c r="P121" s="34">
        <v>80.099999999999994</v>
      </c>
      <c r="Q121" s="34">
        <f t="shared" si="14"/>
        <v>396.23</v>
      </c>
      <c r="R121" s="49">
        <f t="shared" si="15"/>
        <v>476.33000000000004</v>
      </c>
      <c r="S121" s="49"/>
      <c r="T121" s="49"/>
      <c r="U121" s="49"/>
      <c r="V121" s="61">
        <f t="shared" si="16"/>
        <v>476.33000000000004</v>
      </c>
      <c r="W121" s="49">
        <f t="shared" si="34"/>
        <v>357.25</v>
      </c>
      <c r="X121" s="49">
        <f t="shared" si="17"/>
        <v>833.58</v>
      </c>
      <c r="AB121" s="49">
        <f t="shared" si="18"/>
        <v>833.58</v>
      </c>
    </row>
    <row r="122" spans="1:28" ht="20.100000000000001" customHeight="1" x14ac:dyDescent="0.25">
      <c r="A122" s="3">
        <v>97</v>
      </c>
      <c r="B122" s="3" t="s">
        <v>261</v>
      </c>
      <c r="C122" s="3" t="s">
        <v>272</v>
      </c>
      <c r="D122" s="4">
        <v>36</v>
      </c>
      <c r="E122" s="3" t="s">
        <v>13</v>
      </c>
      <c r="F122" s="3" t="s">
        <v>263</v>
      </c>
      <c r="G122" s="2">
        <v>1201</v>
      </c>
      <c r="H122" s="5">
        <v>10470972113</v>
      </c>
      <c r="I122" s="3" t="s">
        <v>32</v>
      </c>
      <c r="J122" s="6">
        <v>755</v>
      </c>
      <c r="K122" s="6">
        <v>2734016</v>
      </c>
      <c r="L122" s="39">
        <v>43</v>
      </c>
      <c r="M122" s="39">
        <v>0</v>
      </c>
      <c r="N122" s="39">
        <f t="shared" si="13"/>
        <v>43</v>
      </c>
      <c r="O122" s="34">
        <v>40</v>
      </c>
      <c r="P122" s="34">
        <v>3.3</v>
      </c>
      <c r="Q122" s="34">
        <f t="shared" si="14"/>
        <v>11.030000000000001</v>
      </c>
      <c r="R122" s="49">
        <f t="shared" si="15"/>
        <v>14.330000000000002</v>
      </c>
      <c r="S122" s="49"/>
      <c r="T122" s="49"/>
      <c r="U122" s="49"/>
      <c r="V122" s="61">
        <f t="shared" si="16"/>
        <v>14.330000000000002</v>
      </c>
      <c r="W122" s="49">
        <f t="shared" si="34"/>
        <v>10.75</v>
      </c>
      <c r="X122" s="49">
        <f t="shared" si="17"/>
        <v>25.080000000000002</v>
      </c>
      <c r="AB122" s="49">
        <f t="shared" si="18"/>
        <v>25.080000000000002</v>
      </c>
    </row>
    <row r="123" spans="1:28" ht="20.100000000000001" customHeight="1" x14ac:dyDescent="0.25">
      <c r="A123" s="3">
        <v>97</v>
      </c>
      <c r="B123" s="3" t="s">
        <v>261</v>
      </c>
      <c r="C123" s="3" t="s">
        <v>273</v>
      </c>
      <c r="D123" s="4">
        <v>36</v>
      </c>
      <c r="E123" s="3" t="s">
        <v>13</v>
      </c>
      <c r="F123" s="3" t="s">
        <v>263</v>
      </c>
      <c r="G123" s="2">
        <v>1201</v>
      </c>
      <c r="H123" s="5">
        <v>10470972113</v>
      </c>
      <c r="I123" s="3" t="s">
        <v>32</v>
      </c>
      <c r="J123" s="6">
        <v>755</v>
      </c>
      <c r="K123" s="6">
        <v>2734016</v>
      </c>
      <c r="L123" s="39">
        <v>49</v>
      </c>
      <c r="M123" s="39">
        <v>0</v>
      </c>
      <c r="N123" s="39">
        <f t="shared" si="13"/>
        <v>49</v>
      </c>
      <c r="O123" s="34">
        <v>46</v>
      </c>
      <c r="P123" s="34">
        <v>3.8</v>
      </c>
      <c r="Q123" s="34">
        <f t="shared" si="14"/>
        <v>12.529999999999998</v>
      </c>
      <c r="R123" s="49">
        <f t="shared" si="15"/>
        <v>16.329999999999998</v>
      </c>
      <c r="S123" s="49"/>
      <c r="T123" s="49"/>
      <c r="U123" s="49"/>
      <c r="V123" s="61">
        <f t="shared" si="16"/>
        <v>16.329999999999998</v>
      </c>
      <c r="W123" s="49">
        <f t="shared" si="34"/>
        <v>12.25</v>
      </c>
      <c r="X123" s="49">
        <f t="shared" si="17"/>
        <v>28.58</v>
      </c>
      <c r="AB123" s="49">
        <f t="shared" si="18"/>
        <v>28.58</v>
      </c>
    </row>
    <row r="124" spans="1:28" ht="20.100000000000001" customHeight="1" x14ac:dyDescent="0.25">
      <c r="A124" s="3">
        <v>97</v>
      </c>
      <c r="B124" s="3" t="s">
        <v>261</v>
      </c>
      <c r="C124" s="3" t="s">
        <v>274</v>
      </c>
      <c r="D124" s="4">
        <v>36</v>
      </c>
      <c r="E124" s="3" t="s">
        <v>13</v>
      </c>
      <c r="F124" s="3" t="s">
        <v>263</v>
      </c>
      <c r="G124" s="2">
        <v>1201</v>
      </c>
      <c r="H124" s="5">
        <v>10470972113</v>
      </c>
      <c r="I124" s="3" t="s">
        <v>32</v>
      </c>
      <c r="J124" s="6">
        <v>755</v>
      </c>
      <c r="K124" s="6">
        <v>2734016</v>
      </c>
      <c r="L124" s="39">
        <v>59</v>
      </c>
      <c r="M124" s="39">
        <v>0</v>
      </c>
      <c r="N124" s="39">
        <f t="shared" si="13"/>
        <v>59</v>
      </c>
      <c r="O124" s="34">
        <v>57.000000000000007</v>
      </c>
      <c r="P124" s="34">
        <v>4.8</v>
      </c>
      <c r="Q124" s="34">
        <f t="shared" si="14"/>
        <v>14.870000000000001</v>
      </c>
      <c r="R124" s="49">
        <f t="shared" si="15"/>
        <v>19.670000000000002</v>
      </c>
      <c r="S124" s="49"/>
      <c r="T124" s="49"/>
      <c r="U124" s="49"/>
      <c r="V124" s="61">
        <f t="shared" si="16"/>
        <v>19.670000000000002</v>
      </c>
      <c r="W124" s="49">
        <f t="shared" si="34"/>
        <v>14.75</v>
      </c>
      <c r="X124" s="49">
        <f t="shared" si="17"/>
        <v>34.42</v>
      </c>
      <c r="AB124" s="49">
        <f t="shared" si="18"/>
        <v>34.42</v>
      </c>
    </row>
    <row r="125" spans="1:28" ht="20.100000000000001" customHeight="1" x14ac:dyDescent="0.25">
      <c r="A125" s="3">
        <v>97</v>
      </c>
      <c r="B125" s="3" t="s">
        <v>261</v>
      </c>
      <c r="C125" s="3" t="s">
        <v>275</v>
      </c>
      <c r="D125" s="4">
        <v>36</v>
      </c>
      <c r="E125" s="3" t="s">
        <v>13</v>
      </c>
      <c r="F125" s="3" t="s">
        <v>263</v>
      </c>
      <c r="G125" s="2">
        <v>1201</v>
      </c>
      <c r="H125" s="5">
        <v>10470972113</v>
      </c>
      <c r="I125" s="3" t="s">
        <v>32</v>
      </c>
      <c r="J125" s="6">
        <v>755</v>
      </c>
      <c r="K125" s="6">
        <v>2734016</v>
      </c>
      <c r="L125" s="39">
        <v>25</v>
      </c>
      <c r="M125" s="39">
        <v>0</v>
      </c>
      <c r="N125" s="39">
        <f t="shared" si="13"/>
        <v>25</v>
      </c>
      <c r="O125" s="34">
        <v>22.5</v>
      </c>
      <c r="P125" s="34">
        <v>1.9</v>
      </c>
      <c r="Q125" s="34">
        <f t="shared" si="14"/>
        <v>6.43</v>
      </c>
      <c r="R125" s="49">
        <f t="shared" si="15"/>
        <v>8.33</v>
      </c>
      <c r="S125" s="49"/>
      <c r="T125" s="49"/>
      <c r="U125" s="49"/>
      <c r="V125" s="61">
        <f t="shared" si="16"/>
        <v>8.33</v>
      </c>
      <c r="W125" s="49">
        <f t="shared" si="34"/>
        <v>6.25</v>
      </c>
      <c r="X125" s="49">
        <f t="shared" si="17"/>
        <v>14.58</v>
      </c>
      <c r="AB125" s="49">
        <f t="shared" si="18"/>
        <v>14.58</v>
      </c>
    </row>
    <row r="126" spans="1:28" ht="20.100000000000001" customHeight="1" x14ac:dyDescent="0.25">
      <c r="A126" s="3">
        <v>98</v>
      </c>
      <c r="B126" s="3" t="s">
        <v>261</v>
      </c>
      <c r="C126" s="3" t="s">
        <v>276</v>
      </c>
      <c r="D126" s="4">
        <v>35</v>
      </c>
      <c r="E126" s="3" t="s">
        <v>13</v>
      </c>
      <c r="F126" s="3" t="s">
        <v>265</v>
      </c>
      <c r="G126" s="2">
        <v>1482</v>
      </c>
      <c r="H126" s="5">
        <v>10088205832</v>
      </c>
      <c r="I126" s="3" t="s">
        <v>32</v>
      </c>
      <c r="J126" s="6">
        <v>161</v>
      </c>
      <c r="K126" s="6">
        <v>2308670</v>
      </c>
      <c r="L126" s="39">
        <v>28</v>
      </c>
      <c r="M126" s="39">
        <v>0</v>
      </c>
      <c r="N126" s="39">
        <f t="shared" si="13"/>
        <v>28</v>
      </c>
      <c r="O126" s="34">
        <v>26</v>
      </c>
      <c r="P126" s="34">
        <v>2.2000000000000002</v>
      </c>
      <c r="Q126" s="34">
        <f t="shared" si="14"/>
        <v>7.13</v>
      </c>
      <c r="R126" s="49">
        <f t="shared" si="15"/>
        <v>9.33</v>
      </c>
      <c r="S126" s="49"/>
      <c r="T126" s="49"/>
      <c r="U126" s="49"/>
      <c r="V126" s="61">
        <f t="shared" si="16"/>
        <v>9.33</v>
      </c>
      <c r="W126" s="49">
        <f t="shared" si="34"/>
        <v>7</v>
      </c>
      <c r="X126" s="49">
        <f t="shared" si="17"/>
        <v>16.329999999999998</v>
      </c>
      <c r="AB126" s="49">
        <f t="shared" si="18"/>
        <v>16.329999999999998</v>
      </c>
    </row>
    <row r="127" spans="1:28" ht="20.100000000000001" customHeight="1" x14ac:dyDescent="0.25">
      <c r="A127" s="3">
        <v>98</v>
      </c>
      <c r="B127" s="3" t="s">
        <v>261</v>
      </c>
      <c r="C127" s="3" t="s">
        <v>277</v>
      </c>
      <c r="D127" s="4">
        <v>35</v>
      </c>
      <c r="E127" s="3" t="s">
        <v>13</v>
      </c>
      <c r="F127" s="3" t="s">
        <v>265</v>
      </c>
      <c r="G127" s="2">
        <v>1482</v>
      </c>
      <c r="H127" s="5">
        <v>10088205832</v>
      </c>
      <c r="I127" s="3" t="s">
        <v>32</v>
      </c>
      <c r="J127" s="6">
        <v>161</v>
      </c>
      <c r="K127" s="6">
        <v>2308670</v>
      </c>
      <c r="L127" s="39">
        <v>42</v>
      </c>
      <c r="M127" s="39">
        <v>0</v>
      </c>
      <c r="N127" s="39">
        <f t="shared" si="13"/>
        <v>42</v>
      </c>
      <c r="O127" s="34">
        <v>40</v>
      </c>
      <c r="P127" s="34">
        <v>3.3</v>
      </c>
      <c r="Q127" s="34">
        <f t="shared" si="14"/>
        <v>10.7</v>
      </c>
      <c r="R127" s="49">
        <f t="shared" si="15"/>
        <v>14</v>
      </c>
      <c r="S127" s="49"/>
      <c r="T127" s="49"/>
      <c r="U127" s="49"/>
      <c r="V127" s="61">
        <f t="shared" si="16"/>
        <v>14</v>
      </c>
      <c r="W127" s="49">
        <f t="shared" si="34"/>
        <v>10.5</v>
      </c>
      <c r="X127" s="49">
        <f t="shared" si="17"/>
        <v>24.5</v>
      </c>
      <c r="AB127" s="49">
        <f t="shared" si="18"/>
        <v>24.5</v>
      </c>
    </row>
    <row r="128" spans="1:28" ht="20.100000000000001" customHeight="1" x14ac:dyDescent="0.25">
      <c r="A128" s="11"/>
      <c r="B128" s="11"/>
      <c r="C128" s="12" t="s">
        <v>82</v>
      </c>
      <c r="D128" s="13"/>
      <c r="E128" s="11"/>
      <c r="F128" s="11"/>
      <c r="G128" s="10"/>
      <c r="H128" s="14"/>
      <c r="I128" s="11"/>
      <c r="J128" s="15"/>
      <c r="K128" s="15"/>
      <c r="L128" s="39"/>
      <c r="M128" s="39">
        <v>0</v>
      </c>
      <c r="N128" s="39">
        <f t="shared" si="13"/>
        <v>0</v>
      </c>
      <c r="P128" s="34">
        <v>0</v>
      </c>
      <c r="Q128" s="34">
        <f t="shared" si="14"/>
        <v>0</v>
      </c>
      <c r="R128" s="49">
        <f t="shared" si="15"/>
        <v>0</v>
      </c>
      <c r="S128" s="49"/>
      <c r="T128" s="49"/>
      <c r="U128" s="49"/>
      <c r="V128" s="61">
        <f t="shared" si="16"/>
        <v>0</v>
      </c>
      <c r="W128" s="49">
        <f t="shared" si="34"/>
        <v>0</v>
      </c>
      <c r="X128" s="49">
        <f t="shared" si="17"/>
        <v>0</v>
      </c>
      <c r="AB128" s="49">
        <f t="shared" si="18"/>
        <v>0</v>
      </c>
    </row>
    <row r="129" spans="1:28" ht="20.100000000000001" customHeight="1" x14ac:dyDescent="0.25">
      <c r="A129" s="17"/>
      <c r="B129" s="17"/>
      <c r="C129" s="17" t="s">
        <v>278</v>
      </c>
      <c r="D129" s="18"/>
      <c r="E129" s="17"/>
      <c r="F129" s="17"/>
      <c r="G129" s="16"/>
      <c r="H129" s="19"/>
      <c r="I129" s="17"/>
      <c r="J129" s="20"/>
      <c r="K129" s="20"/>
      <c r="L129" s="40">
        <f>SUM(L117:L128)</f>
        <v>9601</v>
      </c>
      <c r="M129" s="40">
        <f>SUM(M117:M128)</f>
        <v>63</v>
      </c>
      <c r="N129" s="40">
        <f>SUM(N117:N128)</f>
        <v>9664</v>
      </c>
      <c r="O129" s="36">
        <f t="shared" ref="O129:AB129" si="35">SUM(O117:O128)</f>
        <v>6523</v>
      </c>
      <c r="P129" s="36">
        <f t="shared" si="35"/>
        <v>543.5999999999998</v>
      </c>
      <c r="Q129" s="36">
        <f t="shared" si="35"/>
        <v>2656.7200000000003</v>
      </c>
      <c r="R129" s="36">
        <f t="shared" si="35"/>
        <v>3200.3199999999997</v>
      </c>
      <c r="S129" s="36">
        <f t="shared" si="35"/>
        <v>0</v>
      </c>
      <c r="T129" s="36">
        <f t="shared" si="35"/>
        <v>200</v>
      </c>
      <c r="U129" s="36">
        <f t="shared" si="35"/>
        <v>0</v>
      </c>
      <c r="V129" s="62">
        <f t="shared" si="35"/>
        <v>3400.3199999999997</v>
      </c>
      <c r="W129" s="36">
        <f t="shared" si="35"/>
        <v>2200.2600000000002</v>
      </c>
      <c r="X129" s="36">
        <f t="shared" si="35"/>
        <v>5600.58</v>
      </c>
      <c r="Y129" s="36">
        <f t="shared" si="35"/>
        <v>0</v>
      </c>
      <c r="Z129" s="36">
        <f t="shared" si="35"/>
        <v>0</v>
      </c>
      <c r="AA129" s="62">
        <f t="shared" si="35"/>
        <v>0</v>
      </c>
      <c r="AB129" s="36">
        <f t="shared" si="35"/>
        <v>5600.58</v>
      </c>
    </row>
    <row r="130" spans="1:28" ht="20.100000000000001" customHeight="1" x14ac:dyDescent="0.25">
      <c r="A130" s="2">
        <v>102</v>
      </c>
      <c r="B130" s="3" t="s">
        <v>279</v>
      </c>
      <c r="C130" s="3" t="s">
        <v>280</v>
      </c>
      <c r="D130" s="4">
        <v>98</v>
      </c>
      <c r="E130" s="3" t="s">
        <v>24</v>
      </c>
      <c r="F130" s="3" t="s">
        <v>281</v>
      </c>
      <c r="G130" s="2" t="s">
        <v>282</v>
      </c>
      <c r="H130" s="5">
        <v>91421010000017</v>
      </c>
      <c r="I130" s="3" t="s">
        <v>27</v>
      </c>
      <c r="J130" s="6">
        <v>11</v>
      </c>
      <c r="K130" s="6">
        <v>25841564</v>
      </c>
      <c r="L130" s="39">
        <v>3353</v>
      </c>
      <c r="M130" s="39">
        <v>5</v>
      </c>
      <c r="N130" s="39">
        <f t="shared" si="13"/>
        <v>3358</v>
      </c>
      <c r="O130" s="34">
        <v>2300</v>
      </c>
      <c r="P130" s="34">
        <v>191.7</v>
      </c>
      <c r="Q130" s="34">
        <f t="shared" si="14"/>
        <v>925.97</v>
      </c>
      <c r="R130" s="49">
        <f t="shared" si="15"/>
        <v>1117.67</v>
      </c>
      <c r="S130" s="49"/>
      <c r="T130" s="49"/>
      <c r="U130" s="49"/>
      <c r="V130" s="61">
        <f t="shared" si="16"/>
        <v>1117.67</v>
      </c>
      <c r="W130" s="49">
        <f>ROUND(L130*0.25,2)-T130</f>
        <v>838.25</v>
      </c>
      <c r="X130" s="49">
        <f t="shared" si="17"/>
        <v>1955.92</v>
      </c>
      <c r="AB130" s="49">
        <f t="shared" si="18"/>
        <v>1955.92</v>
      </c>
    </row>
    <row r="131" spans="1:28" ht="20.100000000000001" customHeight="1" x14ac:dyDescent="0.25">
      <c r="A131" s="2">
        <v>103</v>
      </c>
      <c r="B131" s="3" t="s">
        <v>279</v>
      </c>
      <c r="C131" s="3" t="s">
        <v>283</v>
      </c>
      <c r="D131" s="4">
        <v>103</v>
      </c>
      <c r="E131" s="3" t="s">
        <v>24</v>
      </c>
      <c r="F131" s="3" t="s">
        <v>281</v>
      </c>
      <c r="G131" s="2" t="s">
        <v>282</v>
      </c>
      <c r="H131" s="5">
        <v>91421010000036</v>
      </c>
      <c r="I131" s="3" t="s">
        <v>27</v>
      </c>
      <c r="J131" s="6">
        <v>11</v>
      </c>
      <c r="K131" s="6">
        <v>25842684</v>
      </c>
      <c r="L131" s="39">
        <v>375</v>
      </c>
      <c r="M131" s="39">
        <v>5</v>
      </c>
      <c r="N131" s="39">
        <f t="shared" si="13"/>
        <v>380</v>
      </c>
      <c r="O131" s="34">
        <v>361</v>
      </c>
      <c r="P131" s="34">
        <v>30.1</v>
      </c>
      <c r="Q131" s="34">
        <f t="shared" si="14"/>
        <v>94.9</v>
      </c>
      <c r="R131" s="49">
        <f t="shared" si="15"/>
        <v>125</v>
      </c>
      <c r="S131" s="49"/>
      <c r="T131" s="49"/>
      <c r="U131" s="49"/>
      <c r="V131" s="61">
        <f t="shared" si="16"/>
        <v>125</v>
      </c>
      <c r="W131" s="49">
        <f>ROUND(L131*0.25,2)-T131</f>
        <v>93.75</v>
      </c>
      <c r="X131" s="49">
        <f t="shared" si="17"/>
        <v>218.75</v>
      </c>
      <c r="AB131" s="49">
        <f t="shared" si="18"/>
        <v>218.75</v>
      </c>
    </row>
    <row r="132" spans="1:28" ht="20.100000000000001" hidden="1" customHeight="1" x14ac:dyDescent="0.25">
      <c r="A132" s="10"/>
      <c r="B132" s="11"/>
      <c r="C132" s="12" t="s">
        <v>82</v>
      </c>
      <c r="D132" s="13"/>
      <c r="E132" s="11"/>
      <c r="F132" s="11"/>
      <c r="G132" s="10"/>
      <c r="H132" s="14"/>
      <c r="I132" s="11"/>
      <c r="J132" s="15"/>
      <c r="K132" s="15"/>
      <c r="L132" s="39"/>
      <c r="M132" s="39"/>
      <c r="N132" s="39">
        <f t="shared" si="13"/>
        <v>0</v>
      </c>
      <c r="Q132" s="34">
        <f t="shared" si="14"/>
        <v>0</v>
      </c>
      <c r="R132" s="49">
        <f t="shared" si="15"/>
        <v>0</v>
      </c>
      <c r="S132" s="49"/>
      <c r="T132" s="49"/>
      <c r="U132" s="49"/>
      <c r="V132" s="61">
        <f t="shared" si="16"/>
        <v>0</v>
      </c>
      <c r="W132" s="49">
        <f>ROUND(L132*0.25,2)-T132</f>
        <v>0</v>
      </c>
      <c r="X132" s="49">
        <f t="shared" si="17"/>
        <v>0</v>
      </c>
      <c r="AB132" s="49">
        <f t="shared" si="18"/>
        <v>0</v>
      </c>
    </row>
    <row r="133" spans="1:28" ht="20.100000000000001" customHeight="1" x14ac:dyDescent="0.25">
      <c r="A133" s="16"/>
      <c r="B133" s="17"/>
      <c r="C133" s="17" t="s">
        <v>284</v>
      </c>
      <c r="D133" s="18"/>
      <c r="E133" s="17"/>
      <c r="F133" s="17"/>
      <c r="G133" s="16"/>
      <c r="H133" s="19"/>
      <c r="I133" s="17"/>
      <c r="J133" s="20"/>
      <c r="K133" s="20"/>
      <c r="L133" s="40">
        <f>SUM(L130:L132)</f>
        <v>3728</v>
      </c>
      <c r="M133" s="40">
        <f>SUM(M130:M132)</f>
        <v>10</v>
      </c>
      <c r="N133" s="40">
        <f>SUM(N130:N132)</f>
        <v>3738</v>
      </c>
      <c r="O133" s="36">
        <f t="shared" ref="O133:AB133" si="36">SUM(O130:O132)</f>
        <v>2661</v>
      </c>
      <c r="P133" s="36">
        <f t="shared" si="36"/>
        <v>221.79999999999998</v>
      </c>
      <c r="Q133" s="36">
        <f t="shared" si="36"/>
        <v>1020.87</v>
      </c>
      <c r="R133" s="36">
        <f t="shared" si="36"/>
        <v>1242.67</v>
      </c>
      <c r="S133" s="36">
        <f t="shared" si="36"/>
        <v>0</v>
      </c>
      <c r="T133" s="36">
        <f t="shared" si="36"/>
        <v>0</v>
      </c>
      <c r="U133" s="36">
        <f t="shared" si="36"/>
        <v>0</v>
      </c>
      <c r="V133" s="62">
        <f t="shared" si="36"/>
        <v>1242.67</v>
      </c>
      <c r="W133" s="36">
        <f t="shared" si="36"/>
        <v>932</v>
      </c>
      <c r="X133" s="36">
        <f t="shared" si="36"/>
        <v>2174.67</v>
      </c>
      <c r="Y133" s="36">
        <f t="shared" si="36"/>
        <v>0</v>
      </c>
      <c r="Z133" s="36">
        <f t="shared" si="36"/>
        <v>0</v>
      </c>
      <c r="AA133" s="62">
        <f t="shared" si="36"/>
        <v>0</v>
      </c>
      <c r="AB133" s="36">
        <f t="shared" si="36"/>
        <v>2174.67</v>
      </c>
    </row>
    <row r="134" spans="1:28" ht="20.100000000000001" customHeight="1" x14ac:dyDescent="0.25">
      <c r="A134" s="2">
        <v>104</v>
      </c>
      <c r="B134" s="3" t="s">
        <v>285</v>
      </c>
      <c r="C134" s="3" t="s">
        <v>286</v>
      </c>
      <c r="D134" s="4">
        <v>81</v>
      </c>
      <c r="E134" s="3" t="s">
        <v>107</v>
      </c>
      <c r="F134" s="3" t="s">
        <v>287</v>
      </c>
      <c r="G134" s="2" t="s">
        <v>288</v>
      </c>
      <c r="H134" s="5">
        <v>1505100017</v>
      </c>
      <c r="I134" s="3" t="s">
        <v>27</v>
      </c>
      <c r="J134" s="6">
        <v>40</v>
      </c>
      <c r="K134" s="6">
        <v>24015912</v>
      </c>
      <c r="L134" s="41">
        <v>1812</v>
      </c>
      <c r="M134" s="41">
        <v>6</v>
      </c>
      <c r="N134" s="39">
        <f t="shared" ref="N134:N161" si="37">L134+M134</f>
        <v>1818</v>
      </c>
      <c r="O134" s="37">
        <v>1285</v>
      </c>
      <c r="P134" s="37">
        <v>107.1</v>
      </c>
      <c r="Q134" s="37">
        <f t="shared" ref="Q134:Q161" si="38">ROUND(L134/3,2)-P134</f>
        <v>496.9</v>
      </c>
      <c r="R134" s="49">
        <f t="shared" ref="R134:R161" si="39">+P134+Q134</f>
        <v>604</v>
      </c>
      <c r="S134" s="49"/>
      <c r="T134" s="49"/>
      <c r="U134" s="49"/>
      <c r="V134" s="61">
        <f t="shared" ref="V134:V161" si="40">R134+S134+T134+U134</f>
        <v>604</v>
      </c>
      <c r="W134" s="49">
        <f>ROUND(L134*0.25,2)-T134</f>
        <v>453</v>
      </c>
      <c r="X134" s="49">
        <f t="shared" ref="X134:X161" si="41">V134+W134</f>
        <v>1057</v>
      </c>
      <c r="AB134" s="49">
        <f t="shared" si="18"/>
        <v>1057</v>
      </c>
    </row>
    <row r="135" spans="1:28" ht="20.100000000000001" hidden="1" customHeight="1" x14ac:dyDescent="0.25">
      <c r="A135" s="3">
        <v>105</v>
      </c>
      <c r="B135" s="3" t="s">
        <v>285</v>
      </c>
      <c r="C135" s="3" t="s">
        <v>289</v>
      </c>
      <c r="D135" s="4">
        <v>129</v>
      </c>
      <c r="E135" s="3" t="s">
        <v>24</v>
      </c>
      <c r="F135" s="3" t="s">
        <v>290</v>
      </c>
      <c r="G135" s="2" t="s">
        <v>291</v>
      </c>
      <c r="H135" s="5" t="s">
        <v>292</v>
      </c>
      <c r="I135" s="3" t="s">
        <v>27</v>
      </c>
      <c r="J135" s="22">
        <v>11</v>
      </c>
      <c r="K135" s="22">
        <v>25842282</v>
      </c>
      <c r="L135" s="39">
        <v>0</v>
      </c>
      <c r="M135" s="39"/>
      <c r="N135" s="39">
        <f t="shared" si="37"/>
        <v>0</v>
      </c>
      <c r="O135" s="34">
        <v>0</v>
      </c>
      <c r="P135" s="34">
        <v>0</v>
      </c>
      <c r="Q135" s="34">
        <f t="shared" si="38"/>
        <v>0</v>
      </c>
      <c r="R135" s="49">
        <f t="shared" si="39"/>
        <v>0</v>
      </c>
      <c r="S135" s="49"/>
      <c r="T135" s="49"/>
      <c r="U135" s="49"/>
      <c r="V135" s="61">
        <f t="shared" si="40"/>
        <v>0</v>
      </c>
      <c r="W135" s="49">
        <f>ROUND(L135*0.25,2)-T135</f>
        <v>0</v>
      </c>
      <c r="X135" s="49">
        <f t="shared" si="41"/>
        <v>0</v>
      </c>
      <c r="AB135" s="49">
        <f t="shared" si="18"/>
        <v>0</v>
      </c>
    </row>
    <row r="136" spans="1:28" ht="20.100000000000001" customHeight="1" x14ac:dyDescent="0.25">
      <c r="A136" s="3">
        <v>105</v>
      </c>
      <c r="B136" s="3" t="s">
        <v>285</v>
      </c>
      <c r="C136" s="3" t="s">
        <v>293</v>
      </c>
      <c r="D136" s="4">
        <v>129</v>
      </c>
      <c r="E136" s="3" t="s">
        <v>24</v>
      </c>
      <c r="F136" s="3" t="s">
        <v>290</v>
      </c>
      <c r="G136" s="2" t="s">
        <v>291</v>
      </c>
      <c r="H136" s="5">
        <v>24133050000016</v>
      </c>
      <c r="I136" s="3" t="s">
        <v>27</v>
      </c>
      <c r="J136" s="6">
        <v>11</v>
      </c>
      <c r="K136" s="6">
        <v>25842282</v>
      </c>
      <c r="L136" s="39">
        <v>3600</v>
      </c>
      <c r="M136" s="39">
        <v>0</v>
      </c>
      <c r="N136" s="39">
        <f t="shared" si="37"/>
        <v>3600</v>
      </c>
      <c r="O136" s="34">
        <v>0</v>
      </c>
      <c r="P136" s="34">
        <v>0</v>
      </c>
      <c r="Q136" s="34">
        <f t="shared" si="38"/>
        <v>1200</v>
      </c>
      <c r="R136" s="49">
        <f t="shared" si="39"/>
        <v>1200</v>
      </c>
      <c r="S136" s="49"/>
      <c r="T136" s="49"/>
      <c r="U136" s="49"/>
      <c r="V136" s="61">
        <f t="shared" si="40"/>
        <v>1200</v>
      </c>
      <c r="W136" s="49">
        <f>ROUND(L136*0.25,2)-T136</f>
        <v>900</v>
      </c>
      <c r="X136" s="49">
        <f t="shared" si="41"/>
        <v>2100</v>
      </c>
      <c r="AB136" s="49">
        <f t="shared" si="18"/>
        <v>2100</v>
      </c>
    </row>
    <row r="137" spans="1:28" ht="20.100000000000001" hidden="1" customHeight="1" x14ac:dyDescent="0.25">
      <c r="A137" s="11"/>
      <c r="B137" s="11"/>
      <c r="C137" s="12" t="s">
        <v>82</v>
      </c>
      <c r="D137" s="13"/>
      <c r="E137" s="11"/>
      <c r="F137" s="11"/>
      <c r="G137" s="10"/>
      <c r="H137" s="14"/>
      <c r="I137" s="11"/>
      <c r="J137" s="15"/>
      <c r="K137" s="15"/>
      <c r="L137" s="39"/>
      <c r="M137" s="39"/>
      <c r="N137" s="39">
        <f t="shared" si="37"/>
        <v>0</v>
      </c>
      <c r="Q137" s="34">
        <f t="shared" si="38"/>
        <v>0</v>
      </c>
      <c r="R137" s="49">
        <f t="shared" si="39"/>
        <v>0</v>
      </c>
      <c r="S137" s="49"/>
      <c r="T137" s="49"/>
      <c r="U137" s="49"/>
      <c r="V137" s="61">
        <f t="shared" si="40"/>
        <v>0</v>
      </c>
      <c r="W137" s="49">
        <f>ROUND(L137*0.25,2)-T137</f>
        <v>0</v>
      </c>
      <c r="X137" s="49">
        <f t="shared" si="41"/>
        <v>0</v>
      </c>
      <c r="AB137" s="49">
        <f t="shared" si="18"/>
        <v>0</v>
      </c>
    </row>
    <row r="138" spans="1:28" ht="20.100000000000001" customHeight="1" x14ac:dyDescent="0.25">
      <c r="A138" s="16"/>
      <c r="B138" s="17"/>
      <c r="C138" s="17" t="s">
        <v>294</v>
      </c>
      <c r="D138" s="18"/>
      <c r="E138" s="17"/>
      <c r="F138" s="17"/>
      <c r="G138" s="16"/>
      <c r="H138" s="19"/>
      <c r="I138" s="17"/>
      <c r="J138" s="20"/>
      <c r="K138" s="20"/>
      <c r="L138" s="40">
        <f>SUM(L134:L137)</f>
        <v>5412</v>
      </c>
      <c r="M138" s="40">
        <f>SUM(M134:M137)</f>
        <v>6</v>
      </c>
      <c r="N138" s="40">
        <f>SUM(N134:N137)</f>
        <v>5418</v>
      </c>
      <c r="O138" s="36">
        <f t="shared" ref="O138:AB138" si="42">SUM(O134:O137)</f>
        <v>1285</v>
      </c>
      <c r="P138" s="36">
        <f t="shared" si="42"/>
        <v>107.1</v>
      </c>
      <c r="Q138" s="36">
        <f t="shared" si="42"/>
        <v>1696.9</v>
      </c>
      <c r="R138" s="36">
        <f t="shared" si="42"/>
        <v>1804</v>
      </c>
      <c r="S138" s="36">
        <f t="shared" si="42"/>
        <v>0</v>
      </c>
      <c r="T138" s="36">
        <f t="shared" si="42"/>
        <v>0</v>
      </c>
      <c r="U138" s="36">
        <f t="shared" si="42"/>
        <v>0</v>
      </c>
      <c r="V138" s="62">
        <f t="shared" si="42"/>
        <v>1804</v>
      </c>
      <c r="W138" s="36">
        <f t="shared" si="42"/>
        <v>1353</v>
      </c>
      <c r="X138" s="36">
        <f t="shared" si="42"/>
        <v>3157</v>
      </c>
      <c r="Y138" s="36">
        <f t="shared" si="42"/>
        <v>0</v>
      </c>
      <c r="Z138" s="36">
        <f t="shared" si="42"/>
        <v>0</v>
      </c>
      <c r="AA138" s="62">
        <f t="shared" si="42"/>
        <v>0</v>
      </c>
      <c r="AB138" s="36">
        <f t="shared" si="42"/>
        <v>3157</v>
      </c>
    </row>
    <row r="139" spans="1:28" ht="20.100000000000001" customHeight="1" x14ac:dyDescent="0.25">
      <c r="A139" s="2">
        <v>106</v>
      </c>
      <c r="B139" s="3" t="s">
        <v>295</v>
      </c>
      <c r="C139" s="3" t="s">
        <v>296</v>
      </c>
      <c r="D139" s="4">
        <v>105</v>
      </c>
      <c r="E139" s="3" t="s">
        <v>24</v>
      </c>
      <c r="F139" s="3" t="s">
        <v>297</v>
      </c>
      <c r="G139" s="2" t="s">
        <v>291</v>
      </c>
      <c r="H139" s="5">
        <v>24133050000035</v>
      </c>
      <c r="I139" s="3" t="s">
        <v>27</v>
      </c>
      <c r="J139" s="6">
        <v>11</v>
      </c>
      <c r="K139" s="6">
        <v>25846185</v>
      </c>
      <c r="L139" s="39">
        <v>1117</v>
      </c>
      <c r="M139" s="39">
        <v>0</v>
      </c>
      <c r="N139" s="39">
        <f t="shared" si="37"/>
        <v>1117</v>
      </c>
      <c r="O139" s="34">
        <v>432</v>
      </c>
      <c r="P139" s="34">
        <v>36</v>
      </c>
      <c r="Q139" s="34">
        <f t="shared" si="38"/>
        <v>336.33</v>
      </c>
      <c r="R139" s="49">
        <f t="shared" si="39"/>
        <v>372.33</v>
      </c>
      <c r="S139" s="49"/>
      <c r="T139" s="49"/>
      <c r="U139" s="49"/>
      <c r="V139" s="61">
        <f t="shared" si="40"/>
        <v>372.33</v>
      </c>
      <c r="W139" s="49">
        <f t="shared" ref="W139:W144" si="43">ROUND(L139*0.25,2)-T139</f>
        <v>279.25</v>
      </c>
      <c r="X139" s="49">
        <f t="shared" si="41"/>
        <v>651.57999999999993</v>
      </c>
      <c r="AB139" s="49">
        <f t="shared" si="18"/>
        <v>651.57999999999993</v>
      </c>
    </row>
    <row r="140" spans="1:28" ht="20.100000000000001" customHeight="1" x14ac:dyDescent="0.25">
      <c r="A140" s="2">
        <v>107</v>
      </c>
      <c r="B140" s="3" t="s">
        <v>295</v>
      </c>
      <c r="C140" s="3" t="s">
        <v>298</v>
      </c>
      <c r="D140" s="4">
        <v>73</v>
      </c>
      <c r="E140" s="3" t="s">
        <v>13</v>
      </c>
      <c r="F140" s="3" t="s">
        <v>299</v>
      </c>
      <c r="G140" s="2" t="s">
        <v>300</v>
      </c>
      <c r="H140" s="5">
        <v>11084231428</v>
      </c>
      <c r="I140" s="3" t="s">
        <v>32</v>
      </c>
      <c r="J140" s="6"/>
      <c r="K140" s="6"/>
      <c r="L140" s="39">
        <v>10729</v>
      </c>
      <c r="M140" s="39">
        <v>15</v>
      </c>
      <c r="N140" s="39">
        <f t="shared" si="37"/>
        <v>10744</v>
      </c>
      <c r="O140" s="34">
        <v>5506</v>
      </c>
      <c r="P140" s="34">
        <v>458.8</v>
      </c>
      <c r="Q140" s="34">
        <f t="shared" si="38"/>
        <v>3117.5299999999997</v>
      </c>
      <c r="R140" s="49">
        <f t="shared" si="39"/>
        <v>3576.33</v>
      </c>
      <c r="S140" s="49"/>
      <c r="T140" s="49"/>
      <c r="U140" s="49"/>
      <c r="V140" s="61">
        <f t="shared" si="40"/>
        <v>3576.33</v>
      </c>
      <c r="W140" s="49">
        <f t="shared" si="43"/>
        <v>2682.25</v>
      </c>
      <c r="X140" s="49">
        <f t="shared" si="41"/>
        <v>6258.58</v>
      </c>
      <c r="AB140" s="49">
        <f t="shared" si="18"/>
        <v>6258.58</v>
      </c>
    </row>
    <row r="141" spans="1:28" ht="20.100000000000001" customHeight="1" x14ac:dyDescent="0.25">
      <c r="A141" s="2">
        <v>108</v>
      </c>
      <c r="B141" s="3" t="s">
        <v>295</v>
      </c>
      <c r="C141" s="3" t="s">
        <v>301</v>
      </c>
      <c r="D141" s="4">
        <v>127</v>
      </c>
      <c r="E141" s="3" t="s">
        <v>24</v>
      </c>
      <c r="F141" s="3" t="s">
        <v>290</v>
      </c>
      <c r="G141" s="2" t="s">
        <v>291</v>
      </c>
      <c r="H141" s="5" t="s">
        <v>302</v>
      </c>
      <c r="I141" s="3" t="s">
        <v>27</v>
      </c>
      <c r="J141" s="6">
        <v>11</v>
      </c>
      <c r="K141" s="6">
        <v>25842282</v>
      </c>
      <c r="L141" s="39">
        <v>547</v>
      </c>
      <c r="M141" s="39">
        <v>0</v>
      </c>
      <c r="N141" s="39">
        <f t="shared" si="37"/>
        <v>547</v>
      </c>
      <c r="O141" s="34">
        <v>0</v>
      </c>
      <c r="P141" s="34">
        <v>0</v>
      </c>
      <c r="Q141" s="34">
        <f t="shared" si="38"/>
        <v>182.33</v>
      </c>
      <c r="R141" s="49">
        <f t="shared" si="39"/>
        <v>182.33</v>
      </c>
      <c r="S141" s="49"/>
      <c r="T141" s="49"/>
      <c r="U141" s="49"/>
      <c r="V141" s="61">
        <f t="shared" si="40"/>
        <v>182.33</v>
      </c>
      <c r="W141" s="49">
        <f t="shared" si="43"/>
        <v>136.75</v>
      </c>
      <c r="X141" s="49">
        <f t="shared" si="41"/>
        <v>319.08000000000004</v>
      </c>
      <c r="AB141" s="49">
        <f t="shared" si="18"/>
        <v>319.08000000000004</v>
      </c>
    </row>
    <row r="142" spans="1:28" ht="20.100000000000001" customHeight="1" x14ac:dyDescent="0.25">
      <c r="A142" s="2">
        <v>109</v>
      </c>
      <c r="B142" s="3" t="s">
        <v>295</v>
      </c>
      <c r="C142" s="3" t="s">
        <v>303</v>
      </c>
      <c r="D142" s="4">
        <v>128</v>
      </c>
      <c r="E142" s="3" t="s">
        <v>13</v>
      </c>
      <c r="F142" s="3"/>
      <c r="G142" s="2" t="s">
        <v>300</v>
      </c>
      <c r="H142" s="5">
        <v>30660407919</v>
      </c>
      <c r="I142" s="3" t="s">
        <v>32</v>
      </c>
      <c r="J142" s="6">
        <v>11</v>
      </c>
      <c r="K142" s="6">
        <v>25843926</v>
      </c>
      <c r="L142" s="39">
        <v>0</v>
      </c>
      <c r="M142" s="39">
        <v>0</v>
      </c>
      <c r="N142" s="39">
        <f t="shared" si="37"/>
        <v>0</v>
      </c>
      <c r="O142" s="34">
        <v>0</v>
      </c>
      <c r="P142" s="34">
        <v>0</v>
      </c>
      <c r="Q142" s="34">
        <f t="shared" si="38"/>
        <v>0</v>
      </c>
      <c r="R142" s="49">
        <f t="shared" si="39"/>
        <v>0</v>
      </c>
      <c r="S142" s="49"/>
      <c r="T142" s="49"/>
      <c r="U142" s="49"/>
      <c r="V142" s="61">
        <f t="shared" si="40"/>
        <v>0</v>
      </c>
      <c r="W142" s="49">
        <f t="shared" si="43"/>
        <v>0</v>
      </c>
      <c r="X142" s="49">
        <f t="shared" si="41"/>
        <v>0</v>
      </c>
      <c r="AB142" s="49">
        <f t="shared" ref="AB142:AB161" si="44">X142+Y142+AA142</f>
        <v>0</v>
      </c>
    </row>
    <row r="143" spans="1:28" ht="20.100000000000001" customHeight="1" x14ac:dyDescent="0.25">
      <c r="A143" s="2">
        <v>112</v>
      </c>
      <c r="B143" s="3" t="s">
        <v>295</v>
      </c>
      <c r="C143" s="3" t="s">
        <v>304</v>
      </c>
      <c r="D143" s="4">
        <v>106</v>
      </c>
      <c r="E143" s="3" t="s">
        <v>24</v>
      </c>
      <c r="F143" s="3" t="s">
        <v>297</v>
      </c>
      <c r="G143" s="2" t="s">
        <v>291</v>
      </c>
      <c r="H143" s="5">
        <v>24133050000040</v>
      </c>
      <c r="I143" s="3" t="s">
        <v>27</v>
      </c>
      <c r="J143" s="6">
        <v>11</v>
      </c>
      <c r="K143" s="6">
        <v>25843285</v>
      </c>
      <c r="L143" s="39">
        <v>637</v>
      </c>
      <c r="M143" s="39">
        <v>5</v>
      </c>
      <c r="N143" s="39">
        <f t="shared" si="37"/>
        <v>642</v>
      </c>
      <c r="O143" s="34">
        <v>570</v>
      </c>
      <c r="P143" s="34">
        <v>47.5</v>
      </c>
      <c r="Q143" s="34">
        <f t="shared" si="38"/>
        <v>164.83</v>
      </c>
      <c r="R143" s="49">
        <f t="shared" si="39"/>
        <v>212.33</v>
      </c>
      <c r="S143" s="49"/>
      <c r="T143" s="49"/>
      <c r="U143" s="49"/>
      <c r="V143" s="61">
        <f t="shared" si="40"/>
        <v>212.33</v>
      </c>
      <c r="W143" s="49">
        <f t="shared" si="43"/>
        <v>159.25</v>
      </c>
      <c r="X143" s="49">
        <f t="shared" si="41"/>
        <v>371.58000000000004</v>
      </c>
      <c r="AB143" s="49">
        <f t="shared" si="44"/>
        <v>371.58000000000004</v>
      </c>
    </row>
    <row r="144" spans="1:28" ht="20.100000000000001" hidden="1" customHeight="1" x14ac:dyDescent="0.25">
      <c r="A144" s="10"/>
      <c r="B144" s="11"/>
      <c r="C144" s="12" t="s">
        <v>82</v>
      </c>
      <c r="D144" s="13"/>
      <c r="E144" s="11"/>
      <c r="F144" s="11"/>
      <c r="G144" s="10"/>
      <c r="H144" s="14"/>
      <c r="I144" s="11"/>
      <c r="J144" s="15"/>
      <c r="K144" s="15"/>
      <c r="L144" s="39"/>
      <c r="M144" s="39">
        <v>0</v>
      </c>
      <c r="N144" s="39">
        <f t="shared" si="37"/>
        <v>0</v>
      </c>
      <c r="Q144" s="34">
        <f t="shared" si="38"/>
        <v>0</v>
      </c>
      <c r="R144" s="49">
        <f t="shared" si="39"/>
        <v>0</v>
      </c>
      <c r="S144" s="49"/>
      <c r="T144" s="49"/>
      <c r="U144" s="49"/>
      <c r="V144" s="61">
        <f t="shared" si="40"/>
        <v>0</v>
      </c>
      <c r="W144" s="49">
        <f t="shared" si="43"/>
        <v>0</v>
      </c>
      <c r="X144" s="49">
        <f t="shared" si="41"/>
        <v>0</v>
      </c>
      <c r="AB144" s="49">
        <f t="shared" si="44"/>
        <v>0</v>
      </c>
    </row>
    <row r="145" spans="1:28" ht="20.100000000000001" customHeight="1" x14ac:dyDescent="0.25">
      <c r="A145" s="17"/>
      <c r="B145" s="17"/>
      <c r="C145" s="17" t="s">
        <v>305</v>
      </c>
      <c r="D145" s="18"/>
      <c r="E145" s="17"/>
      <c r="F145" s="17"/>
      <c r="G145" s="16"/>
      <c r="H145" s="19"/>
      <c r="I145" s="17"/>
      <c r="J145" s="20"/>
      <c r="K145" s="20"/>
      <c r="L145" s="40">
        <f>SUM(L139:L144)</f>
        <v>13030</v>
      </c>
      <c r="M145" s="40">
        <f>SUM(M139:M144)</f>
        <v>20</v>
      </c>
      <c r="N145" s="40">
        <f>SUM(N139:N144)</f>
        <v>13050</v>
      </c>
      <c r="O145" s="36">
        <f t="shared" ref="O145:AB145" si="45">SUM(O139:O144)</f>
        <v>6508</v>
      </c>
      <c r="P145" s="36">
        <f t="shared" si="45"/>
        <v>542.29999999999995</v>
      </c>
      <c r="Q145" s="36">
        <f t="shared" si="45"/>
        <v>3801.0199999999995</v>
      </c>
      <c r="R145" s="36">
        <f t="shared" si="45"/>
        <v>4343.32</v>
      </c>
      <c r="S145" s="36">
        <f t="shared" si="45"/>
        <v>0</v>
      </c>
      <c r="T145" s="36">
        <f t="shared" si="45"/>
        <v>0</v>
      </c>
      <c r="U145" s="36">
        <f t="shared" si="45"/>
        <v>0</v>
      </c>
      <c r="V145" s="62">
        <f t="shared" si="45"/>
        <v>4343.32</v>
      </c>
      <c r="W145" s="36">
        <f t="shared" si="45"/>
        <v>3257.5</v>
      </c>
      <c r="X145" s="36">
        <f t="shared" si="45"/>
        <v>7600.82</v>
      </c>
      <c r="Y145" s="36">
        <f t="shared" si="45"/>
        <v>0</v>
      </c>
      <c r="Z145" s="36">
        <f t="shared" si="45"/>
        <v>0</v>
      </c>
      <c r="AA145" s="62">
        <f t="shared" si="45"/>
        <v>0</v>
      </c>
      <c r="AB145" s="36">
        <f t="shared" si="45"/>
        <v>7600.82</v>
      </c>
    </row>
    <row r="146" spans="1:28" ht="20.100000000000001" customHeight="1" x14ac:dyDescent="0.25">
      <c r="A146" s="2">
        <v>110</v>
      </c>
      <c r="B146" s="3" t="s">
        <v>306</v>
      </c>
      <c r="C146" s="3" t="s">
        <v>307</v>
      </c>
      <c r="D146" s="23">
        <v>110</v>
      </c>
      <c r="E146" s="7" t="s">
        <v>24</v>
      </c>
      <c r="F146" s="7" t="s">
        <v>308</v>
      </c>
      <c r="G146" s="8" t="s">
        <v>26</v>
      </c>
      <c r="H146" s="9">
        <v>90293050000021</v>
      </c>
      <c r="I146" s="7" t="s">
        <v>27</v>
      </c>
      <c r="J146" s="24">
        <v>11</v>
      </c>
      <c r="K146" s="25">
        <v>25840186</v>
      </c>
      <c r="L146" s="39">
        <v>0</v>
      </c>
      <c r="M146" s="39"/>
      <c r="N146" s="39">
        <f t="shared" si="37"/>
        <v>0</v>
      </c>
      <c r="O146" s="34">
        <v>0</v>
      </c>
      <c r="P146" s="34">
        <v>0</v>
      </c>
      <c r="Q146" s="34">
        <f t="shared" si="38"/>
        <v>0</v>
      </c>
      <c r="R146" s="49">
        <f t="shared" si="39"/>
        <v>0</v>
      </c>
      <c r="S146" s="49"/>
      <c r="T146" s="49"/>
      <c r="U146" s="49"/>
      <c r="V146" s="61">
        <f t="shared" si="40"/>
        <v>0</v>
      </c>
      <c r="W146" s="49">
        <f>ROUND(L146*0.25,2)-T146</f>
        <v>0</v>
      </c>
      <c r="X146" s="49">
        <f t="shared" si="41"/>
        <v>0</v>
      </c>
      <c r="AB146" s="49">
        <f t="shared" si="44"/>
        <v>0</v>
      </c>
    </row>
    <row r="147" spans="1:28" ht="20.100000000000001" customHeight="1" x14ac:dyDescent="0.25">
      <c r="A147" s="2">
        <v>111</v>
      </c>
      <c r="B147" s="3" t="s">
        <v>306</v>
      </c>
      <c r="C147" s="3" t="s">
        <v>309</v>
      </c>
      <c r="D147" s="23">
        <v>111</v>
      </c>
      <c r="E147" s="7" t="s">
        <v>24</v>
      </c>
      <c r="F147" s="7" t="s">
        <v>308</v>
      </c>
      <c r="G147" s="8" t="s">
        <v>310</v>
      </c>
      <c r="H147" s="9">
        <v>90293050000036</v>
      </c>
      <c r="I147" s="7" t="s">
        <v>27</v>
      </c>
      <c r="J147" s="24">
        <v>11</v>
      </c>
      <c r="K147" s="25">
        <v>25842282</v>
      </c>
      <c r="L147" s="39">
        <v>0</v>
      </c>
      <c r="M147" s="39"/>
      <c r="N147" s="39">
        <f t="shared" si="37"/>
        <v>0</v>
      </c>
      <c r="O147" s="34">
        <v>0</v>
      </c>
      <c r="P147" s="34">
        <v>0</v>
      </c>
      <c r="Q147" s="34">
        <f t="shared" si="38"/>
        <v>0</v>
      </c>
      <c r="R147" s="49">
        <f t="shared" si="39"/>
        <v>0</v>
      </c>
      <c r="S147" s="49"/>
      <c r="T147" s="49"/>
      <c r="U147" s="49"/>
      <c r="V147" s="61">
        <f t="shared" si="40"/>
        <v>0</v>
      </c>
      <c r="W147" s="49">
        <f>ROUND(L147*0.25,2)-T147</f>
        <v>0</v>
      </c>
      <c r="X147" s="49">
        <f t="shared" si="41"/>
        <v>0</v>
      </c>
      <c r="AB147" s="49">
        <f t="shared" si="44"/>
        <v>0</v>
      </c>
    </row>
    <row r="148" spans="1:28" ht="20.100000000000001" hidden="1" customHeight="1" x14ac:dyDescent="0.25">
      <c r="A148" s="10"/>
      <c r="B148" s="11"/>
      <c r="C148" s="12" t="s">
        <v>82</v>
      </c>
      <c r="D148" s="13"/>
      <c r="E148" s="12"/>
      <c r="F148" s="12"/>
      <c r="G148" s="26"/>
      <c r="H148" s="27"/>
      <c r="I148" s="12"/>
      <c r="J148" s="28"/>
      <c r="K148" s="28"/>
      <c r="L148" s="39"/>
      <c r="M148" s="39"/>
      <c r="N148" s="39">
        <f t="shared" si="37"/>
        <v>0</v>
      </c>
      <c r="Q148" s="34">
        <f t="shared" si="38"/>
        <v>0</v>
      </c>
      <c r="R148" s="49">
        <f t="shared" si="39"/>
        <v>0</v>
      </c>
      <c r="S148" s="49"/>
      <c r="T148" s="49"/>
      <c r="U148" s="49"/>
      <c r="V148" s="61">
        <f t="shared" si="40"/>
        <v>0</v>
      </c>
      <c r="W148" s="49">
        <f>ROUND(L148*0.25,2)-T148</f>
        <v>0</v>
      </c>
      <c r="X148" s="49">
        <f t="shared" si="41"/>
        <v>0</v>
      </c>
      <c r="AB148" s="49">
        <f t="shared" si="44"/>
        <v>0</v>
      </c>
    </row>
    <row r="149" spans="1:28" ht="20.100000000000001" customHeight="1" x14ac:dyDescent="0.25">
      <c r="A149" s="29"/>
      <c r="B149" s="30"/>
      <c r="C149" s="17" t="s">
        <v>311</v>
      </c>
      <c r="D149" s="18"/>
      <c r="E149" s="17"/>
      <c r="F149" s="17"/>
      <c r="G149" s="16"/>
      <c r="H149" s="19"/>
      <c r="I149" s="17"/>
      <c r="J149" s="20"/>
      <c r="K149" s="20"/>
      <c r="L149" s="40">
        <f>SUM(L146:L148)</f>
        <v>0</v>
      </c>
      <c r="M149" s="40">
        <f t="shared" ref="M149:N149" si="46">SUM(M146:M148)</f>
        <v>0</v>
      </c>
      <c r="N149" s="40">
        <f t="shared" si="46"/>
        <v>0</v>
      </c>
      <c r="O149" s="36">
        <f t="shared" ref="O149:AB149" si="47">SUM(O146:O148)</f>
        <v>0</v>
      </c>
      <c r="P149" s="36">
        <f t="shared" si="47"/>
        <v>0</v>
      </c>
      <c r="Q149" s="36">
        <f t="shared" si="47"/>
        <v>0</v>
      </c>
      <c r="R149" s="36">
        <f t="shared" si="47"/>
        <v>0</v>
      </c>
      <c r="S149" s="36">
        <f t="shared" si="47"/>
        <v>0</v>
      </c>
      <c r="T149" s="36">
        <f t="shared" si="47"/>
        <v>0</v>
      </c>
      <c r="U149" s="36">
        <f t="shared" si="47"/>
        <v>0</v>
      </c>
      <c r="V149" s="62">
        <f t="shared" si="47"/>
        <v>0</v>
      </c>
      <c r="W149" s="36">
        <f t="shared" si="47"/>
        <v>0</v>
      </c>
      <c r="X149" s="36">
        <f t="shared" si="47"/>
        <v>0</v>
      </c>
      <c r="Y149" s="36">
        <f t="shared" si="47"/>
        <v>0</v>
      </c>
      <c r="Z149" s="36">
        <f t="shared" si="47"/>
        <v>0</v>
      </c>
      <c r="AA149" s="62">
        <f t="shared" si="47"/>
        <v>0</v>
      </c>
      <c r="AB149" s="36">
        <f t="shared" si="47"/>
        <v>0</v>
      </c>
    </row>
    <row r="150" spans="1:28" ht="20.100000000000001" hidden="1" customHeight="1" x14ac:dyDescent="0.25">
      <c r="A150" s="2">
        <v>112</v>
      </c>
      <c r="B150" s="3" t="s">
        <v>312</v>
      </c>
      <c r="C150" s="3" t="s">
        <v>313</v>
      </c>
      <c r="D150" s="4">
        <v>106</v>
      </c>
      <c r="E150" s="3" t="s">
        <v>24</v>
      </c>
      <c r="F150" s="3" t="s">
        <v>297</v>
      </c>
      <c r="G150" s="2" t="s">
        <v>291</v>
      </c>
      <c r="H150" s="5">
        <v>24133050000040</v>
      </c>
      <c r="I150" s="3" t="s">
        <v>27</v>
      </c>
      <c r="J150" s="25">
        <v>11</v>
      </c>
      <c r="K150" s="25">
        <v>25843285</v>
      </c>
      <c r="L150" s="39">
        <v>0</v>
      </c>
      <c r="M150" s="39"/>
      <c r="N150" s="39">
        <f t="shared" si="37"/>
        <v>0</v>
      </c>
      <c r="O150" s="34">
        <v>0</v>
      </c>
      <c r="P150" s="34">
        <v>0</v>
      </c>
      <c r="Q150" s="34">
        <f t="shared" si="38"/>
        <v>0</v>
      </c>
      <c r="R150" s="49">
        <f t="shared" si="39"/>
        <v>0</v>
      </c>
      <c r="S150" s="49"/>
      <c r="T150" s="49"/>
      <c r="U150" s="49"/>
      <c r="V150" s="61">
        <f t="shared" si="40"/>
        <v>0</v>
      </c>
      <c r="W150" s="49">
        <f t="shared" ref="W150:W161" si="48">ROUND(L150*0.25,2)-T150</f>
        <v>0</v>
      </c>
      <c r="X150" s="49">
        <f t="shared" si="41"/>
        <v>0</v>
      </c>
      <c r="AB150" s="49">
        <f t="shared" si="44"/>
        <v>0</v>
      </c>
    </row>
    <row r="151" spans="1:28" ht="20.100000000000001" customHeight="1" x14ac:dyDescent="0.25">
      <c r="A151" s="2">
        <v>113</v>
      </c>
      <c r="B151" s="3" t="s">
        <v>312</v>
      </c>
      <c r="C151" s="3" t="s">
        <v>314</v>
      </c>
      <c r="D151" s="4">
        <v>31</v>
      </c>
      <c r="E151" s="3" t="s">
        <v>13</v>
      </c>
      <c r="F151" s="3" t="s">
        <v>315</v>
      </c>
      <c r="G151" s="2">
        <v>9027</v>
      </c>
      <c r="H151" s="5">
        <v>10478302130</v>
      </c>
      <c r="I151" s="3" t="s">
        <v>32</v>
      </c>
      <c r="J151" s="6">
        <v>674</v>
      </c>
      <c r="K151" s="6">
        <v>2386241</v>
      </c>
      <c r="L151" s="39">
        <v>375</v>
      </c>
      <c r="M151" s="39">
        <v>3</v>
      </c>
      <c r="N151" s="39">
        <f t="shared" si="37"/>
        <v>378</v>
      </c>
      <c r="O151" s="34">
        <v>300</v>
      </c>
      <c r="P151" s="34">
        <v>25</v>
      </c>
      <c r="Q151" s="34">
        <f t="shared" si="38"/>
        <v>100</v>
      </c>
      <c r="R151" s="49">
        <f t="shared" si="39"/>
        <v>125</v>
      </c>
      <c r="S151" s="49">
        <v>20</v>
      </c>
      <c r="T151" s="49"/>
      <c r="U151" s="49"/>
      <c r="V151" s="61">
        <f t="shared" si="40"/>
        <v>145</v>
      </c>
      <c r="W151" s="49">
        <f t="shared" si="48"/>
        <v>93.75</v>
      </c>
      <c r="X151" s="49">
        <f t="shared" si="41"/>
        <v>238.75</v>
      </c>
      <c r="AB151" s="49">
        <f t="shared" si="44"/>
        <v>238.75</v>
      </c>
    </row>
    <row r="152" spans="1:28" ht="20.100000000000001" hidden="1" customHeight="1" x14ac:dyDescent="0.25">
      <c r="A152" s="3">
        <v>114</v>
      </c>
      <c r="B152" s="3" t="s">
        <v>312</v>
      </c>
      <c r="C152" s="3" t="s">
        <v>316</v>
      </c>
      <c r="D152" s="4">
        <v>115</v>
      </c>
      <c r="E152" s="3" t="s">
        <v>24</v>
      </c>
      <c r="F152" s="3" t="s">
        <v>290</v>
      </c>
      <c r="G152" s="2" t="s">
        <v>26</v>
      </c>
      <c r="H152" s="5" t="s">
        <v>292</v>
      </c>
      <c r="I152" s="3" t="s">
        <v>27</v>
      </c>
      <c r="J152" s="25">
        <v>11</v>
      </c>
      <c r="K152" s="25">
        <v>25843932</v>
      </c>
      <c r="L152" s="39">
        <v>0</v>
      </c>
      <c r="M152" s="39"/>
      <c r="N152" s="39">
        <f t="shared" si="37"/>
        <v>0</v>
      </c>
      <c r="O152" s="34">
        <v>0</v>
      </c>
      <c r="P152" s="34">
        <v>0</v>
      </c>
      <c r="Q152" s="34">
        <f t="shared" si="38"/>
        <v>0</v>
      </c>
      <c r="R152" s="49">
        <f t="shared" si="39"/>
        <v>0</v>
      </c>
      <c r="S152" s="49"/>
      <c r="T152" s="49"/>
      <c r="U152" s="49"/>
      <c r="V152" s="61">
        <f t="shared" si="40"/>
        <v>0</v>
      </c>
      <c r="W152" s="49">
        <f t="shared" si="48"/>
        <v>0</v>
      </c>
      <c r="X152" s="49">
        <f t="shared" si="41"/>
        <v>0</v>
      </c>
      <c r="AB152" s="49">
        <f t="shared" si="44"/>
        <v>0</v>
      </c>
    </row>
    <row r="153" spans="1:28" ht="20.100000000000001" customHeight="1" x14ac:dyDescent="0.25">
      <c r="A153" s="2">
        <v>115</v>
      </c>
      <c r="B153" s="3" t="s">
        <v>312</v>
      </c>
      <c r="C153" s="3" t="s">
        <v>317</v>
      </c>
      <c r="D153" s="4">
        <v>69</v>
      </c>
      <c r="E153" s="3" t="s">
        <v>13</v>
      </c>
      <c r="F153" s="3" t="s">
        <v>318</v>
      </c>
      <c r="G153" s="2">
        <v>1482</v>
      </c>
      <c r="H153" s="5">
        <v>10088205843</v>
      </c>
      <c r="I153" s="3" t="s">
        <v>32</v>
      </c>
      <c r="J153" s="6">
        <v>161</v>
      </c>
      <c r="K153" s="6">
        <v>2412719</v>
      </c>
      <c r="L153" s="39">
        <v>0</v>
      </c>
      <c r="M153" s="39">
        <v>5</v>
      </c>
      <c r="N153" s="39">
        <f t="shared" si="37"/>
        <v>5</v>
      </c>
      <c r="O153" s="34">
        <v>0</v>
      </c>
      <c r="P153" s="34">
        <v>0</v>
      </c>
      <c r="Q153" s="34">
        <f t="shared" si="38"/>
        <v>0</v>
      </c>
      <c r="R153" s="49">
        <f t="shared" si="39"/>
        <v>0</v>
      </c>
      <c r="S153" s="49"/>
      <c r="T153" s="49"/>
      <c r="U153" s="49"/>
      <c r="V153" s="61">
        <f t="shared" si="40"/>
        <v>0</v>
      </c>
      <c r="W153" s="49">
        <f t="shared" si="48"/>
        <v>0</v>
      </c>
      <c r="X153" s="49">
        <f t="shared" si="41"/>
        <v>0</v>
      </c>
      <c r="AB153" s="49">
        <f t="shared" si="44"/>
        <v>0</v>
      </c>
    </row>
    <row r="154" spans="1:28" ht="20.100000000000001" customHeight="1" x14ac:dyDescent="0.25">
      <c r="A154" s="2">
        <v>116</v>
      </c>
      <c r="B154" s="3" t="s">
        <v>312</v>
      </c>
      <c r="C154" s="3" t="s">
        <v>319</v>
      </c>
      <c r="D154" s="4">
        <v>74</v>
      </c>
      <c r="E154" s="3" t="s">
        <v>13</v>
      </c>
      <c r="F154" s="3" t="s">
        <v>320</v>
      </c>
      <c r="G154" s="2">
        <v>7816</v>
      </c>
      <c r="H154" s="5">
        <v>11334345672</v>
      </c>
      <c r="I154" s="3" t="s">
        <v>32</v>
      </c>
      <c r="J154" s="6">
        <v>33</v>
      </c>
      <c r="K154" s="6">
        <v>23352355</v>
      </c>
      <c r="L154" s="39">
        <v>0</v>
      </c>
      <c r="M154" s="39">
        <v>0</v>
      </c>
      <c r="N154" s="39">
        <f t="shared" si="37"/>
        <v>0</v>
      </c>
      <c r="O154" s="34">
        <v>0</v>
      </c>
      <c r="P154" s="34">
        <v>0</v>
      </c>
      <c r="Q154" s="34">
        <f t="shared" si="38"/>
        <v>0</v>
      </c>
      <c r="R154" s="49">
        <f t="shared" si="39"/>
        <v>0</v>
      </c>
      <c r="S154" s="49">
        <v>6</v>
      </c>
      <c r="T154" s="49"/>
      <c r="U154" s="49"/>
      <c r="V154" s="61">
        <f t="shared" si="40"/>
        <v>6</v>
      </c>
      <c r="W154" s="49">
        <f t="shared" si="48"/>
        <v>0</v>
      </c>
      <c r="X154" s="49">
        <f t="shared" si="41"/>
        <v>6</v>
      </c>
      <c r="AB154" s="49">
        <f t="shared" si="44"/>
        <v>6</v>
      </c>
    </row>
    <row r="155" spans="1:28" ht="20.100000000000001" customHeight="1" x14ac:dyDescent="0.25">
      <c r="A155" s="2">
        <v>117</v>
      </c>
      <c r="B155" s="3" t="s">
        <v>312</v>
      </c>
      <c r="C155" s="3" t="s">
        <v>321</v>
      </c>
      <c r="D155" s="4">
        <v>75</v>
      </c>
      <c r="E155" s="3" t="s">
        <v>13</v>
      </c>
      <c r="F155" s="3" t="s">
        <v>322</v>
      </c>
      <c r="G155" s="2" t="s">
        <v>323</v>
      </c>
      <c r="H155" s="5">
        <v>10228761565</v>
      </c>
      <c r="I155" s="3" t="s">
        <v>32</v>
      </c>
      <c r="J155" s="6">
        <v>364</v>
      </c>
      <c r="K155" s="6">
        <v>2570396</v>
      </c>
      <c r="L155" s="39">
        <v>0</v>
      </c>
      <c r="M155" s="39">
        <v>0</v>
      </c>
      <c r="N155" s="39">
        <f t="shared" si="37"/>
        <v>0</v>
      </c>
      <c r="O155" s="34">
        <v>0</v>
      </c>
      <c r="P155" s="34">
        <v>0</v>
      </c>
      <c r="Q155" s="34">
        <f t="shared" si="38"/>
        <v>0</v>
      </c>
      <c r="R155" s="49">
        <f t="shared" si="39"/>
        <v>0</v>
      </c>
      <c r="S155" s="49"/>
      <c r="T155" s="49"/>
      <c r="U155" s="49"/>
      <c r="V155" s="61">
        <f t="shared" si="40"/>
        <v>0</v>
      </c>
      <c r="W155" s="49">
        <f t="shared" si="48"/>
        <v>0</v>
      </c>
      <c r="X155" s="49">
        <f t="shared" si="41"/>
        <v>0</v>
      </c>
      <c r="AB155" s="49">
        <f t="shared" si="44"/>
        <v>0</v>
      </c>
    </row>
    <row r="156" spans="1:28" ht="20.100000000000001" customHeight="1" x14ac:dyDescent="0.25">
      <c r="A156" s="2">
        <v>118</v>
      </c>
      <c r="B156" s="3" t="s">
        <v>312</v>
      </c>
      <c r="C156" s="3" t="s">
        <v>324</v>
      </c>
      <c r="D156" s="4">
        <v>76</v>
      </c>
      <c r="E156" s="3" t="s">
        <v>13</v>
      </c>
      <c r="F156" s="3" t="s">
        <v>325</v>
      </c>
      <c r="G156" s="2">
        <v>3809</v>
      </c>
      <c r="H156" s="5">
        <v>10336991052</v>
      </c>
      <c r="I156" s="3" t="s">
        <v>32</v>
      </c>
      <c r="J156" s="6">
        <v>512</v>
      </c>
      <c r="K156" s="6">
        <v>2533560</v>
      </c>
      <c r="L156" s="39">
        <v>0</v>
      </c>
      <c r="M156" s="39">
        <v>2</v>
      </c>
      <c r="N156" s="39">
        <f t="shared" si="37"/>
        <v>2</v>
      </c>
      <c r="O156" s="34">
        <v>0</v>
      </c>
      <c r="P156" s="34">
        <v>0</v>
      </c>
      <c r="Q156" s="34">
        <f t="shared" si="38"/>
        <v>0</v>
      </c>
      <c r="R156" s="49">
        <f t="shared" si="39"/>
        <v>0</v>
      </c>
      <c r="S156" s="49"/>
      <c r="T156" s="49"/>
      <c r="U156" s="49"/>
      <c r="V156" s="61">
        <f t="shared" si="40"/>
        <v>0</v>
      </c>
      <c r="W156" s="49">
        <f t="shared" si="48"/>
        <v>0</v>
      </c>
      <c r="X156" s="49">
        <f t="shared" si="41"/>
        <v>0</v>
      </c>
      <c r="AB156" s="49">
        <f t="shared" si="44"/>
        <v>0</v>
      </c>
    </row>
    <row r="157" spans="1:28" ht="20.100000000000001" customHeight="1" x14ac:dyDescent="0.25">
      <c r="A157" s="2">
        <v>119</v>
      </c>
      <c r="B157" s="3" t="s">
        <v>312</v>
      </c>
      <c r="C157" s="3" t="s">
        <v>326</v>
      </c>
      <c r="D157" s="4">
        <v>77</v>
      </c>
      <c r="E157" s="3" t="s">
        <v>13</v>
      </c>
      <c r="F157" s="3" t="s">
        <v>327</v>
      </c>
      <c r="G157" s="2">
        <v>8026</v>
      </c>
      <c r="H157" s="5">
        <v>10114865430</v>
      </c>
      <c r="I157" s="3" t="s">
        <v>32</v>
      </c>
      <c r="J157" s="6">
        <v>40</v>
      </c>
      <c r="K157" s="6">
        <v>24533543</v>
      </c>
      <c r="L157" s="39">
        <v>0</v>
      </c>
      <c r="M157" s="39">
        <v>0</v>
      </c>
      <c r="N157" s="39">
        <f t="shared" si="37"/>
        <v>0</v>
      </c>
      <c r="O157" s="34">
        <v>0</v>
      </c>
      <c r="P157" s="34">
        <v>0</v>
      </c>
      <c r="Q157" s="34">
        <f t="shared" si="38"/>
        <v>0</v>
      </c>
      <c r="R157" s="49">
        <f t="shared" si="39"/>
        <v>0</v>
      </c>
      <c r="S157" s="49"/>
      <c r="T157" s="49"/>
      <c r="U157" s="49"/>
      <c r="V157" s="61">
        <f t="shared" si="40"/>
        <v>0</v>
      </c>
      <c r="W157" s="49">
        <f t="shared" si="48"/>
        <v>0</v>
      </c>
      <c r="X157" s="49">
        <f t="shared" si="41"/>
        <v>0</v>
      </c>
      <c r="AB157" s="49">
        <f t="shared" si="44"/>
        <v>0</v>
      </c>
    </row>
    <row r="158" spans="1:28" ht="20.100000000000001" customHeight="1" x14ac:dyDescent="0.25">
      <c r="A158" s="2">
        <v>120</v>
      </c>
      <c r="B158" s="3" t="s">
        <v>312</v>
      </c>
      <c r="C158" s="3" t="s">
        <v>328</v>
      </c>
      <c r="D158" s="4">
        <v>78</v>
      </c>
      <c r="E158" s="3" t="s">
        <v>13</v>
      </c>
      <c r="F158" s="3" t="s">
        <v>329</v>
      </c>
      <c r="G158" s="2">
        <v>3258</v>
      </c>
      <c r="H158" s="5">
        <v>10185988130</v>
      </c>
      <c r="I158" s="3" t="s">
        <v>32</v>
      </c>
      <c r="J158" s="6">
        <v>291</v>
      </c>
      <c r="K158" s="6">
        <v>2744367</v>
      </c>
      <c r="L158" s="39">
        <v>0</v>
      </c>
      <c r="M158" s="39">
        <v>4</v>
      </c>
      <c r="N158" s="39">
        <f t="shared" si="37"/>
        <v>4</v>
      </c>
      <c r="O158" s="34">
        <v>0</v>
      </c>
      <c r="P158" s="34">
        <v>0</v>
      </c>
      <c r="Q158" s="34">
        <f t="shared" si="38"/>
        <v>0</v>
      </c>
      <c r="R158" s="49">
        <f t="shared" si="39"/>
        <v>0</v>
      </c>
      <c r="S158" s="49"/>
      <c r="T158" s="49"/>
      <c r="U158" s="49"/>
      <c r="V158" s="61">
        <f t="shared" si="40"/>
        <v>0</v>
      </c>
      <c r="W158" s="49">
        <f t="shared" si="48"/>
        <v>0</v>
      </c>
      <c r="X158" s="49">
        <f t="shared" si="41"/>
        <v>0</v>
      </c>
      <c r="AB158" s="49">
        <f t="shared" si="44"/>
        <v>0</v>
      </c>
    </row>
    <row r="159" spans="1:28" ht="20.100000000000001" customHeight="1" x14ac:dyDescent="0.25">
      <c r="A159" s="2">
        <v>121</v>
      </c>
      <c r="B159" s="3" t="s">
        <v>312</v>
      </c>
      <c r="C159" s="3" t="s">
        <v>330</v>
      </c>
      <c r="D159" s="4">
        <v>79</v>
      </c>
      <c r="E159" s="3" t="s">
        <v>13</v>
      </c>
      <c r="F159" s="3" t="s">
        <v>331</v>
      </c>
      <c r="G159" s="2">
        <v>5348</v>
      </c>
      <c r="H159" s="5">
        <v>10462397018</v>
      </c>
      <c r="I159" s="3" t="s">
        <v>32</v>
      </c>
      <c r="J159" s="6">
        <v>761</v>
      </c>
      <c r="K159" s="6">
        <v>2680485</v>
      </c>
      <c r="L159" s="39">
        <v>0</v>
      </c>
      <c r="M159" s="39">
        <v>4</v>
      </c>
      <c r="N159" s="39">
        <f t="shared" si="37"/>
        <v>4</v>
      </c>
      <c r="O159" s="34">
        <v>0</v>
      </c>
      <c r="P159" s="34">
        <v>0</v>
      </c>
      <c r="Q159" s="34">
        <f t="shared" si="38"/>
        <v>0</v>
      </c>
      <c r="R159" s="49">
        <f t="shared" si="39"/>
        <v>0</v>
      </c>
      <c r="S159" s="49"/>
      <c r="T159" s="49"/>
      <c r="U159" s="49"/>
      <c r="V159" s="61">
        <f t="shared" si="40"/>
        <v>0</v>
      </c>
      <c r="W159" s="49">
        <f t="shared" si="48"/>
        <v>0</v>
      </c>
      <c r="X159" s="49">
        <f t="shared" si="41"/>
        <v>0</v>
      </c>
      <c r="AB159" s="49">
        <f t="shared" si="44"/>
        <v>0</v>
      </c>
    </row>
    <row r="160" spans="1:28" ht="20.100000000000001" customHeight="1" x14ac:dyDescent="0.25">
      <c r="A160" s="2">
        <v>122</v>
      </c>
      <c r="B160" s="3" t="s">
        <v>312</v>
      </c>
      <c r="C160" s="3" t="s">
        <v>332</v>
      </c>
      <c r="D160" s="4">
        <v>80</v>
      </c>
      <c r="E160" s="3" t="s">
        <v>13</v>
      </c>
      <c r="F160" s="3" t="s">
        <v>333</v>
      </c>
      <c r="G160" s="2">
        <v>1811</v>
      </c>
      <c r="H160" s="5">
        <v>10409158073</v>
      </c>
      <c r="I160" s="3" t="s">
        <v>32</v>
      </c>
      <c r="J160" s="6">
        <v>80</v>
      </c>
      <c r="K160" s="6">
        <v>23410615</v>
      </c>
      <c r="L160" s="39">
        <v>0</v>
      </c>
      <c r="M160" s="39">
        <v>0.19</v>
      </c>
      <c r="N160" s="39">
        <f t="shared" si="37"/>
        <v>0.19</v>
      </c>
      <c r="O160" s="34">
        <v>0</v>
      </c>
      <c r="P160" s="34">
        <v>0</v>
      </c>
      <c r="Q160" s="34">
        <f t="shared" si="38"/>
        <v>0</v>
      </c>
      <c r="R160" s="49">
        <f t="shared" si="39"/>
        <v>0</v>
      </c>
      <c r="S160" s="49"/>
      <c r="T160" s="49"/>
      <c r="U160" s="49"/>
      <c r="V160" s="61">
        <f t="shared" si="40"/>
        <v>0</v>
      </c>
      <c r="W160" s="49">
        <f t="shared" si="48"/>
        <v>0</v>
      </c>
      <c r="X160" s="49">
        <f t="shared" si="41"/>
        <v>0</v>
      </c>
      <c r="AB160" s="49">
        <f t="shared" si="44"/>
        <v>0</v>
      </c>
    </row>
    <row r="161" spans="1:28" ht="20.100000000000001" hidden="1" customHeight="1" x14ac:dyDescent="0.25">
      <c r="A161" s="10"/>
      <c r="B161" s="11"/>
      <c r="C161" s="12" t="s">
        <v>82</v>
      </c>
      <c r="D161" s="13"/>
      <c r="E161" s="11"/>
      <c r="F161" s="11"/>
      <c r="G161" s="10"/>
      <c r="H161" s="14"/>
      <c r="I161" s="11"/>
      <c r="J161" s="15"/>
      <c r="K161" s="15"/>
      <c r="L161" s="39"/>
      <c r="M161" s="39">
        <v>0</v>
      </c>
      <c r="N161" s="39">
        <f t="shared" si="37"/>
        <v>0</v>
      </c>
      <c r="Q161" s="34">
        <f t="shared" si="38"/>
        <v>0</v>
      </c>
      <c r="R161" s="49">
        <f t="shared" si="39"/>
        <v>0</v>
      </c>
      <c r="S161" s="49"/>
      <c r="T161" s="49"/>
      <c r="U161" s="49"/>
      <c r="V161" s="61">
        <f t="shared" si="40"/>
        <v>0</v>
      </c>
      <c r="W161" s="49">
        <f t="shared" si="48"/>
        <v>0</v>
      </c>
      <c r="X161" s="49">
        <f t="shared" si="41"/>
        <v>0</v>
      </c>
      <c r="AB161" s="49">
        <f t="shared" si="44"/>
        <v>0</v>
      </c>
    </row>
    <row r="162" spans="1:28" ht="20.100000000000001" customHeight="1" x14ac:dyDescent="0.25">
      <c r="A162" s="16"/>
      <c r="B162" s="17"/>
      <c r="C162" s="17" t="s">
        <v>334</v>
      </c>
      <c r="D162" s="18"/>
      <c r="E162" s="17"/>
      <c r="F162" s="17"/>
      <c r="G162" s="16"/>
      <c r="H162" s="19"/>
      <c r="I162" s="17"/>
      <c r="J162" s="20"/>
      <c r="K162" s="20"/>
      <c r="L162" s="40">
        <f>SUM(L150:L161)</f>
        <v>375</v>
      </c>
      <c r="M162" s="40">
        <f>SUM(M150:M161)</f>
        <v>18.190000000000001</v>
      </c>
      <c r="N162" s="40">
        <f>SUM(N150:N161)</f>
        <v>393.19</v>
      </c>
      <c r="O162" s="35">
        <f t="shared" ref="O162:AB162" si="49">SUM(O150:O161)</f>
        <v>300</v>
      </c>
      <c r="P162" s="35">
        <f t="shared" si="49"/>
        <v>25</v>
      </c>
      <c r="Q162" s="35">
        <f t="shared" si="49"/>
        <v>100</v>
      </c>
      <c r="R162" s="35">
        <f t="shared" si="49"/>
        <v>125</v>
      </c>
      <c r="S162" s="35">
        <f t="shared" si="49"/>
        <v>26</v>
      </c>
      <c r="T162" s="35">
        <f t="shared" si="49"/>
        <v>0</v>
      </c>
      <c r="U162" s="35">
        <f t="shared" si="49"/>
        <v>0</v>
      </c>
      <c r="V162" s="63">
        <f t="shared" si="49"/>
        <v>151</v>
      </c>
      <c r="W162" s="35">
        <f t="shared" si="49"/>
        <v>93.75</v>
      </c>
      <c r="X162" s="35">
        <f t="shared" si="49"/>
        <v>244.75</v>
      </c>
      <c r="Y162" s="35">
        <f t="shared" si="49"/>
        <v>0</v>
      </c>
      <c r="Z162" s="35">
        <f t="shared" si="49"/>
        <v>0</v>
      </c>
      <c r="AA162" s="63">
        <f t="shared" si="49"/>
        <v>0</v>
      </c>
      <c r="AB162" s="35">
        <f t="shared" si="49"/>
        <v>244.75</v>
      </c>
    </row>
    <row r="163" spans="1:28" s="91" customFormat="1" ht="20.100000000000001" customHeight="1" x14ac:dyDescent="0.3">
      <c r="A163" s="81"/>
      <c r="B163" s="81"/>
      <c r="C163" s="82" t="s">
        <v>335</v>
      </c>
      <c r="D163" s="83"/>
      <c r="E163" s="81"/>
      <c r="F163" s="81"/>
      <c r="G163" s="84"/>
      <c r="H163" s="85"/>
      <c r="I163" s="81"/>
      <c r="J163" s="86"/>
      <c r="K163" s="86"/>
      <c r="L163" s="87">
        <f>L32+L57+L81+L106+L116+L129+L133+L138+L145+L149+L162</f>
        <v>241765</v>
      </c>
      <c r="M163" s="87">
        <f>M32+M57+M81+M106+M116+M129+M133+M138+M145+M149+M162</f>
        <v>1136.74</v>
      </c>
      <c r="N163" s="87">
        <f>N32+N57+N81+N106+N116+N129+N133+N138+N145+N149+N162</f>
        <v>242901.74</v>
      </c>
      <c r="O163" s="88">
        <f t="shared" ref="O163:V163" si="50">O32+O57+O81+O106+O116+O129+O133+O138+O145+O149+O162</f>
        <v>151656</v>
      </c>
      <c r="P163" s="88">
        <f t="shared" si="50"/>
        <v>12638.5</v>
      </c>
      <c r="Q163" s="88">
        <f t="shared" si="50"/>
        <v>67949.790000000008</v>
      </c>
      <c r="R163" s="88">
        <f t="shared" si="50"/>
        <v>80588.290000000008</v>
      </c>
      <c r="S163" s="88">
        <f t="shared" si="50"/>
        <v>525.09</v>
      </c>
      <c r="T163" s="88">
        <f t="shared" si="50"/>
        <v>2720.99</v>
      </c>
      <c r="U163" s="88">
        <f t="shared" si="50"/>
        <v>2</v>
      </c>
      <c r="V163" s="89">
        <f t="shared" si="50"/>
        <v>83836.37</v>
      </c>
      <c r="W163" s="88">
        <f>W32+W57+W81+W106+W116+W129+W133+W138+W145+W149+W162</f>
        <v>57720.37</v>
      </c>
      <c r="X163" s="88">
        <f>X32+X57+X81+X106+X116+X129+X133+X138+X145+X149+X162</f>
        <v>141556.74000000002</v>
      </c>
      <c r="Y163" s="88">
        <f>Y32+Y57+Y81+Y106+Y116+Y129+Y133+Y138+Y145+Y149+Y162</f>
        <v>262</v>
      </c>
      <c r="Z163" s="88">
        <f t="shared" ref="Z163:AB163" si="51">Z32+Z57+Z81+Z106+Z116+Z129+Z133+Z138+Z145+Z149+Z162</f>
        <v>0</v>
      </c>
      <c r="AA163" s="89">
        <f t="shared" si="51"/>
        <v>50</v>
      </c>
      <c r="AB163" s="90">
        <f t="shared" si="51"/>
        <v>141868.74000000002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opLeftCell="A130" workbookViewId="0">
      <selection activeCell="D140" sqref="D140"/>
    </sheetView>
  </sheetViews>
  <sheetFormatPr defaultRowHeight="15" x14ac:dyDescent="0.25"/>
  <cols>
    <col min="1" max="1" width="8" customWidth="1"/>
    <col min="2" max="2" width="11.42578125" customWidth="1"/>
    <col min="3" max="3" width="48.28515625" customWidth="1"/>
    <col min="4" max="4" width="27.7109375" customWidth="1"/>
  </cols>
  <sheetData>
    <row r="1" spans="1:4" x14ac:dyDescent="0.25">
      <c r="A1" s="51"/>
      <c r="B1" s="51"/>
      <c r="C1" s="51"/>
      <c r="D1" s="52"/>
    </row>
    <row r="2" spans="1:4" x14ac:dyDescent="0.25">
      <c r="A2" s="53" t="s">
        <v>0</v>
      </c>
      <c r="B2" s="53" t="s">
        <v>1</v>
      </c>
      <c r="C2" s="53" t="s">
        <v>2</v>
      </c>
      <c r="D2" s="53" t="s">
        <v>348</v>
      </c>
    </row>
    <row r="3" spans="1:4" x14ac:dyDescent="0.25">
      <c r="A3" s="54">
        <v>1</v>
      </c>
      <c r="B3" s="55" t="s">
        <v>11</v>
      </c>
      <c r="C3" s="55" t="s">
        <v>12</v>
      </c>
      <c r="D3" s="52" t="s">
        <v>349</v>
      </c>
    </row>
    <row r="4" spans="1:4" x14ac:dyDescent="0.25">
      <c r="A4" s="54">
        <v>2</v>
      </c>
      <c r="B4" s="55" t="s">
        <v>11</v>
      </c>
      <c r="C4" s="55" t="s">
        <v>16</v>
      </c>
      <c r="D4" s="52" t="s">
        <v>350</v>
      </c>
    </row>
    <row r="5" spans="1:4" x14ac:dyDescent="0.25">
      <c r="A5" s="54">
        <v>3</v>
      </c>
      <c r="B5" s="55" t="s">
        <v>11</v>
      </c>
      <c r="C5" s="55" t="s">
        <v>18</v>
      </c>
      <c r="D5" s="52" t="s">
        <v>351</v>
      </c>
    </row>
    <row r="6" spans="1:4" x14ac:dyDescent="0.25">
      <c r="A6" s="54">
        <v>4</v>
      </c>
      <c r="B6" s="55" t="s">
        <v>11</v>
      </c>
      <c r="C6" s="55" t="s">
        <v>21</v>
      </c>
      <c r="D6" s="52" t="s">
        <v>352</v>
      </c>
    </row>
    <row r="7" spans="1:4" x14ac:dyDescent="0.25">
      <c r="A7" s="54">
        <v>5</v>
      </c>
      <c r="B7" s="55" t="s">
        <v>11</v>
      </c>
      <c r="C7" s="55" t="s">
        <v>23</v>
      </c>
      <c r="D7" s="52" t="s">
        <v>353</v>
      </c>
    </row>
    <row r="8" spans="1:4" x14ac:dyDescent="0.25">
      <c r="A8" s="54">
        <v>6</v>
      </c>
      <c r="B8" s="55" t="s">
        <v>11</v>
      </c>
      <c r="C8" s="55" t="s">
        <v>28</v>
      </c>
      <c r="D8" s="52" t="s">
        <v>354</v>
      </c>
    </row>
    <row r="9" spans="1:4" x14ac:dyDescent="0.25">
      <c r="A9" s="54">
        <v>7</v>
      </c>
      <c r="B9" s="55" t="s">
        <v>11</v>
      </c>
      <c r="C9" s="55" t="s">
        <v>30</v>
      </c>
      <c r="D9" s="52" t="s">
        <v>354</v>
      </c>
    </row>
    <row r="10" spans="1:4" x14ac:dyDescent="0.25">
      <c r="A10" s="54">
        <v>8</v>
      </c>
      <c r="B10" s="55" t="s">
        <v>11</v>
      </c>
      <c r="C10" s="55" t="s">
        <v>33</v>
      </c>
      <c r="D10" s="52" t="s">
        <v>354</v>
      </c>
    </row>
    <row r="11" spans="1:4" x14ac:dyDescent="0.25">
      <c r="A11" s="54">
        <v>9</v>
      </c>
      <c r="B11" s="55" t="s">
        <v>11</v>
      </c>
      <c r="C11" s="55" t="s">
        <v>36</v>
      </c>
      <c r="D11" s="52" t="s">
        <v>354</v>
      </c>
    </row>
    <row r="12" spans="1:4" x14ac:dyDescent="0.25">
      <c r="A12" s="54">
        <v>10</v>
      </c>
      <c r="B12" s="55" t="s">
        <v>11</v>
      </c>
      <c r="C12" s="55" t="s">
        <v>39</v>
      </c>
      <c r="D12" s="52" t="s">
        <v>353</v>
      </c>
    </row>
    <row r="13" spans="1:4" x14ac:dyDescent="0.25">
      <c r="A13" s="54">
        <v>11</v>
      </c>
      <c r="B13" s="55" t="s">
        <v>11</v>
      </c>
      <c r="C13" s="55" t="s">
        <v>42</v>
      </c>
      <c r="D13" s="52" t="s">
        <v>355</v>
      </c>
    </row>
    <row r="14" spans="1:4" x14ac:dyDescent="0.25">
      <c r="A14" s="54">
        <v>12</v>
      </c>
      <c r="B14" s="55" t="s">
        <v>11</v>
      </c>
      <c r="C14" s="55" t="s">
        <v>44</v>
      </c>
      <c r="D14" s="52" t="s">
        <v>356</v>
      </c>
    </row>
    <row r="15" spans="1:4" x14ac:dyDescent="0.25">
      <c r="A15" s="54">
        <v>13</v>
      </c>
      <c r="B15" s="55" t="s">
        <v>11</v>
      </c>
      <c r="C15" s="55" t="s">
        <v>46</v>
      </c>
      <c r="D15" s="52" t="s">
        <v>353</v>
      </c>
    </row>
    <row r="16" spans="1:4" x14ac:dyDescent="0.25">
      <c r="A16" s="54">
        <v>14</v>
      </c>
      <c r="B16" s="55" t="s">
        <v>11</v>
      </c>
      <c r="C16" s="55" t="s">
        <v>50</v>
      </c>
      <c r="D16" s="52" t="s">
        <v>357</v>
      </c>
    </row>
    <row r="17" spans="1:4" x14ac:dyDescent="0.25">
      <c r="A17" s="54">
        <v>15</v>
      </c>
      <c r="B17" s="55" t="s">
        <v>11</v>
      </c>
      <c r="C17" s="55" t="s">
        <v>358</v>
      </c>
      <c r="D17" s="52" t="s">
        <v>353</v>
      </c>
    </row>
    <row r="18" spans="1:4" x14ac:dyDescent="0.25">
      <c r="A18" s="54">
        <v>16</v>
      </c>
      <c r="B18" s="55" t="s">
        <v>11</v>
      </c>
      <c r="C18" s="55" t="s">
        <v>54</v>
      </c>
      <c r="D18" s="52" t="s">
        <v>359</v>
      </c>
    </row>
    <row r="19" spans="1:4" ht="28.5" x14ac:dyDescent="0.25">
      <c r="A19" s="54">
        <v>17</v>
      </c>
      <c r="B19" s="55" t="s">
        <v>11</v>
      </c>
      <c r="C19" s="55" t="s">
        <v>56</v>
      </c>
      <c r="D19" s="52" t="s">
        <v>352</v>
      </c>
    </row>
    <row r="20" spans="1:4" x14ac:dyDescent="0.25">
      <c r="A20" s="54">
        <v>18</v>
      </c>
      <c r="B20" s="55" t="s">
        <v>11</v>
      </c>
      <c r="C20" s="55" t="s">
        <v>60</v>
      </c>
      <c r="D20" s="52" t="s">
        <v>360</v>
      </c>
    </row>
    <row r="21" spans="1:4" x14ac:dyDescent="0.25">
      <c r="A21" s="54">
        <v>19</v>
      </c>
      <c r="B21" s="55" t="s">
        <v>11</v>
      </c>
      <c r="C21" s="55" t="s">
        <v>64</v>
      </c>
      <c r="D21" s="52" t="s">
        <v>361</v>
      </c>
    </row>
    <row r="22" spans="1:4" x14ac:dyDescent="0.25">
      <c r="A22" s="54">
        <v>20</v>
      </c>
      <c r="B22" s="55" t="s">
        <v>11</v>
      </c>
      <c r="C22" s="55" t="s">
        <v>66</v>
      </c>
      <c r="D22" s="52" t="s">
        <v>353</v>
      </c>
    </row>
    <row r="23" spans="1:4" x14ac:dyDescent="0.25">
      <c r="A23" s="54">
        <v>21</v>
      </c>
      <c r="B23" s="55" t="s">
        <v>11</v>
      </c>
      <c r="C23" s="55" t="s">
        <v>67</v>
      </c>
      <c r="D23" s="52" t="s">
        <v>352</v>
      </c>
    </row>
    <row r="24" spans="1:4" x14ac:dyDescent="0.25">
      <c r="A24" s="54">
        <v>22</v>
      </c>
      <c r="B24" s="55" t="s">
        <v>11</v>
      </c>
      <c r="C24" s="55" t="s">
        <v>69</v>
      </c>
      <c r="D24" s="52" t="s">
        <v>352</v>
      </c>
    </row>
    <row r="25" spans="1:4" x14ac:dyDescent="0.25">
      <c r="A25" s="54">
        <v>23</v>
      </c>
      <c r="B25" s="55" t="s">
        <v>11</v>
      </c>
      <c r="C25" s="55" t="s">
        <v>71</v>
      </c>
      <c r="D25" s="52" t="s">
        <v>362</v>
      </c>
    </row>
    <row r="26" spans="1:4" x14ac:dyDescent="0.25">
      <c r="A26" s="54">
        <v>24</v>
      </c>
      <c r="B26" s="55" t="s">
        <v>11</v>
      </c>
      <c r="C26" s="55" t="s">
        <v>74</v>
      </c>
      <c r="D26" s="52" t="s">
        <v>354</v>
      </c>
    </row>
    <row r="27" spans="1:4" ht="28.5" x14ac:dyDescent="0.25">
      <c r="A27" s="54">
        <v>25</v>
      </c>
      <c r="B27" s="55" t="s">
        <v>11</v>
      </c>
      <c r="C27" s="55" t="s">
        <v>363</v>
      </c>
      <c r="D27" s="52" t="s">
        <v>354</v>
      </c>
    </row>
    <row r="28" spans="1:4" x14ac:dyDescent="0.25">
      <c r="A28" s="54">
        <v>26</v>
      </c>
      <c r="B28" s="55" t="s">
        <v>11</v>
      </c>
      <c r="C28" s="55" t="s">
        <v>364</v>
      </c>
      <c r="D28" s="52" t="s">
        <v>365</v>
      </c>
    </row>
    <row r="29" spans="1:4" x14ac:dyDescent="0.25">
      <c r="A29" s="54">
        <v>27</v>
      </c>
      <c r="B29" s="55" t="s">
        <v>11</v>
      </c>
      <c r="C29" s="55" t="s">
        <v>366</v>
      </c>
      <c r="D29" s="52" t="s">
        <v>367</v>
      </c>
    </row>
    <row r="30" spans="1:4" x14ac:dyDescent="0.25">
      <c r="A30" s="54">
        <v>28</v>
      </c>
      <c r="B30" s="55" t="s">
        <v>84</v>
      </c>
      <c r="C30" s="55" t="s">
        <v>85</v>
      </c>
      <c r="D30" s="52" t="s">
        <v>368</v>
      </c>
    </row>
    <row r="31" spans="1:4" x14ac:dyDescent="0.25">
      <c r="A31" s="54">
        <v>29</v>
      </c>
      <c r="B31" s="55" t="s">
        <v>84</v>
      </c>
      <c r="C31" s="55" t="s">
        <v>87</v>
      </c>
      <c r="D31" s="52" t="s">
        <v>359</v>
      </c>
    </row>
    <row r="32" spans="1:4" x14ac:dyDescent="0.25">
      <c r="A32" s="54">
        <v>30</v>
      </c>
      <c r="B32" s="55" t="s">
        <v>84</v>
      </c>
      <c r="C32" s="55" t="s">
        <v>91</v>
      </c>
      <c r="D32" s="52" t="s">
        <v>354</v>
      </c>
    </row>
    <row r="33" spans="1:4" x14ac:dyDescent="0.25">
      <c r="A33" s="54">
        <v>31</v>
      </c>
      <c r="B33" s="55" t="s">
        <v>84</v>
      </c>
      <c r="C33" s="55" t="s">
        <v>95</v>
      </c>
      <c r="D33" s="52" t="s">
        <v>369</v>
      </c>
    </row>
    <row r="34" spans="1:4" x14ac:dyDescent="0.25">
      <c r="A34" s="54">
        <v>32</v>
      </c>
      <c r="B34" s="55" t="s">
        <v>84</v>
      </c>
      <c r="C34" s="55" t="s">
        <v>98</v>
      </c>
      <c r="D34" s="52" t="s">
        <v>370</v>
      </c>
    </row>
    <row r="35" spans="1:4" x14ac:dyDescent="0.25">
      <c r="A35" s="54">
        <v>33</v>
      </c>
      <c r="B35" s="55" t="s">
        <v>84</v>
      </c>
      <c r="C35" s="55" t="s">
        <v>100</v>
      </c>
      <c r="D35" s="52" t="s">
        <v>371</v>
      </c>
    </row>
    <row r="36" spans="1:4" x14ac:dyDescent="0.25">
      <c r="A36" s="54">
        <v>34</v>
      </c>
      <c r="B36" s="55" t="s">
        <v>84</v>
      </c>
      <c r="C36" s="55" t="s">
        <v>102</v>
      </c>
      <c r="D36" s="52" t="s">
        <v>370</v>
      </c>
    </row>
    <row r="37" spans="1:4" x14ac:dyDescent="0.25">
      <c r="A37" s="54">
        <v>35</v>
      </c>
      <c r="B37" s="55" t="s">
        <v>84</v>
      </c>
      <c r="C37" s="55" t="s">
        <v>106</v>
      </c>
      <c r="D37" s="52" t="s">
        <v>361</v>
      </c>
    </row>
    <row r="38" spans="1:4" x14ac:dyDescent="0.25">
      <c r="A38" s="54">
        <v>36</v>
      </c>
      <c r="B38" s="55" t="s">
        <v>84</v>
      </c>
      <c r="C38" s="55" t="s">
        <v>110</v>
      </c>
      <c r="D38" s="52" t="s">
        <v>370</v>
      </c>
    </row>
    <row r="39" spans="1:4" x14ac:dyDescent="0.25">
      <c r="A39" s="54">
        <v>37</v>
      </c>
      <c r="B39" s="55" t="s">
        <v>84</v>
      </c>
      <c r="C39" s="55" t="s">
        <v>112</v>
      </c>
      <c r="D39" s="52" t="s">
        <v>354</v>
      </c>
    </row>
    <row r="40" spans="1:4" x14ac:dyDescent="0.25">
      <c r="A40" s="54">
        <v>38</v>
      </c>
      <c r="B40" s="55" t="s">
        <v>84</v>
      </c>
      <c r="C40" s="55" t="s">
        <v>114</v>
      </c>
      <c r="D40" s="52" t="s">
        <v>355</v>
      </c>
    </row>
    <row r="41" spans="1:4" x14ac:dyDescent="0.25">
      <c r="A41" s="54">
        <v>39</v>
      </c>
      <c r="B41" s="55" t="s">
        <v>84</v>
      </c>
      <c r="C41" s="55" t="s">
        <v>116</v>
      </c>
      <c r="D41" s="52" t="s">
        <v>361</v>
      </c>
    </row>
    <row r="42" spans="1:4" x14ac:dyDescent="0.25">
      <c r="A42" s="54">
        <v>40</v>
      </c>
      <c r="B42" s="55" t="s">
        <v>84</v>
      </c>
      <c r="C42" s="55" t="s">
        <v>120</v>
      </c>
      <c r="D42" s="52" t="s">
        <v>349</v>
      </c>
    </row>
    <row r="43" spans="1:4" x14ac:dyDescent="0.25">
      <c r="A43" s="54">
        <v>41</v>
      </c>
      <c r="B43" s="55" t="s">
        <v>84</v>
      </c>
      <c r="C43" s="55" t="s">
        <v>122</v>
      </c>
      <c r="D43" s="52" t="s">
        <v>349</v>
      </c>
    </row>
    <row r="44" spans="1:4" x14ac:dyDescent="0.25">
      <c r="A44" s="54">
        <v>42</v>
      </c>
      <c r="B44" s="55" t="s">
        <v>84</v>
      </c>
      <c r="C44" s="55" t="s">
        <v>124</v>
      </c>
      <c r="D44" s="52" t="s">
        <v>357</v>
      </c>
    </row>
    <row r="45" spans="1:4" x14ac:dyDescent="0.25">
      <c r="A45" s="54">
        <v>43</v>
      </c>
      <c r="B45" s="55" t="s">
        <v>84</v>
      </c>
      <c r="C45" s="55" t="s">
        <v>128</v>
      </c>
      <c r="D45" s="52" t="s">
        <v>371</v>
      </c>
    </row>
    <row r="46" spans="1:4" x14ac:dyDescent="0.25">
      <c r="A46" s="54">
        <v>44</v>
      </c>
      <c r="B46" s="55" t="s">
        <v>84</v>
      </c>
      <c r="C46" s="55" t="s">
        <v>132</v>
      </c>
      <c r="D46" s="52" t="s">
        <v>352</v>
      </c>
    </row>
    <row r="47" spans="1:4" x14ac:dyDescent="0.25">
      <c r="A47" s="54">
        <v>45</v>
      </c>
      <c r="B47" s="55" t="s">
        <v>84</v>
      </c>
      <c r="C47" s="55" t="s">
        <v>136</v>
      </c>
      <c r="D47" s="52" t="s">
        <v>372</v>
      </c>
    </row>
    <row r="48" spans="1:4" x14ac:dyDescent="0.25">
      <c r="A48" s="54">
        <v>46</v>
      </c>
      <c r="B48" s="55" t="s">
        <v>84</v>
      </c>
      <c r="C48" s="55" t="s">
        <v>139</v>
      </c>
      <c r="D48" s="52" t="s">
        <v>373</v>
      </c>
    </row>
    <row r="49" spans="1:4" x14ac:dyDescent="0.25">
      <c r="A49" s="54">
        <v>47</v>
      </c>
      <c r="B49" s="55" t="s">
        <v>84</v>
      </c>
      <c r="C49" s="55" t="s">
        <v>141</v>
      </c>
      <c r="D49" s="52" t="s">
        <v>359</v>
      </c>
    </row>
    <row r="50" spans="1:4" x14ac:dyDescent="0.25">
      <c r="A50" s="54">
        <v>48</v>
      </c>
      <c r="B50" s="55" t="s">
        <v>84</v>
      </c>
      <c r="C50" s="55" t="s">
        <v>143</v>
      </c>
      <c r="D50" s="52" t="s">
        <v>374</v>
      </c>
    </row>
    <row r="51" spans="1:4" x14ac:dyDescent="0.25">
      <c r="A51" s="54">
        <v>49</v>
      </c>
      <c r="B51" s="55" t="s">
        <v>84</v>
      </c>
      <c r="C51" s="55" t="s">
        <v>144</v>
      </c>
      <c r="D51" s="52" t="s">
        <v>375</v>
      </c>
    </row>
    <row r="52" spans="1:4" x14ac:dyDescent="0.25">
      <c r="A52" s="54">
        <v>50</v>
      </c>
      <c r="B52" s="55" t="s">
        <v>84</v>
      </c>
      <c r="C52" s="55" t="s">
        <v>146</v>
      </c>
      <c r="D52" s="52" t="s">
        <v>353</v>
      </c>
    </row>
    <row r="53" spans="1:4" x14ac:dyDescent="0.25">
      <c r="A53" s="54">
        <v>51</v>
      </c>
      <c r="B53" s="55" t="s">
        <v>148</v>
      </c>
      <c r="C53" s="55" t="s">
        <v>149</v>
      </c>
      <c r="D53" s="52" t="s">
        <v>354</v>
      </c>
    </row>
    <row r="54" spans="1:4" x14ac:dyDescent="0.25">
      <c r="A54" s="54">
        <v>52</v>
      </c>
      <c r="B54" s="55" t="s">
        <v>148</v>
      </c>
      <c r="C54" s="55" t="s">
        <v>151</v>
      </c>
      <c r="D54" s="52" t="s">
        <v>362</v>
      </c>
    </row>
    <row r="55" spans="1:4" x14ac:dyDescent="0.25">
      <c r="A55" s="54">
        <v>53</v>
      </c>
      <c r="B55" s="55" t="s">
        <v>148</v>
      </c>
      <c r="C55" s="55" t="s">
        <v>153</v>
      </c>
      <c r="D55" s="52" t="s">
        <v>354</v>
      </c>
    </row>
    <row r="56" spans="1:4" x14ac:dyDescent="0.25">
      <c r="A56" s="54">
        <v>54</v>
      </c>
      <c r="B56" s="55" t="s">
        <v>148</v>
      </c>
      <c r="C56" s="55" t="s">
        <v>156</v>
      </c>
      <c r="D56" s="52" t="s">
        <v>359</v>
      </c>
    </row>
    <row r="57" spans="1:4" x14ac:dyDescent="0.25">
      <c r="A57" s="54">
        <v>55</v>
      </c>
      <c r="B57" s="55" t="s">
        <v>148</v>
      </c>
      <c r="C57" s="55" t="s">
        <v>160</v>
      </c>
      <c r="D57" s="52" t="s">
        <v>354</v>
      </c>
    </row>
    <row r="58" spans="1:4" x14ac:dyDescent="0.25">
      <c r="A58" s="54">
        <v>56</v>
      </c>
      <c r="B58" s="55" t="s">
        <v>148</v>
      </c>
      <c r="C58" s="55" t="s">
        <v>161</v>
      </c>
      <c r="D58" s="52" t="s">
        <v>361</v>
      </c>
    </row>
    <row r="59" spans="1:4" x14ac:dyDescent="0.25">
      <c r="A59" s="54">
        <v>57</v>
      </c>
      <c r="B59" s="55" t="s">
        <v>148</v>
      </c>
      <c r="C59" s="55" t="s">
        <v>163</v>
      </c>
      <c r="D59" s="52" t="s">
        <v>376</v>
      </c>
    </row>
    <row r="60" spans="1:4" x14ac:dyDescent="0.25">
      <c r="A60" s="54">
        <v>58</v>
      </c>
      <c r="B60" s="55" t="s">
        <v>148</v>
      </c>
      <c r="C60" s="55" t="s">
        <v>165</v>
      </c>
      <c r="D60" s="52" t="s">
        <v>360</v>
      </c>
    </row>
    <row r="61" spans="1:4" x14ac:dyDescent="0.25">
      <c r="A61" s="54">
        <v>59</v>
      </c>
      <c r="B61" s="55" t="s">
        <v>148</v>
      </c>
      <c r="C61" s="55" t="s">
        <v>167</v>
      </c>
      <c r="D61" s="52" t="s">
        <v>362</v>
      </c>
    </row>
    <row r="62" spans="1:4" x14ac:dyDescent="0.25">
      <c r="A62" s="54">
        <v>60</v>
      </c>
      <c r="B62" s="55" t="s">
        <v>148</v>
      </c>
      <c r="C62" s="55" t="s">
        <v>169</v>
      </c>
      <c r="D62" s="52" t="s">
        <v>362</v>
      </c>
    </row>
    <row r="63" spans="1:4" x14ac:dyDescent="0.25">
      <c r="A63" s="54">
        <v>61</v>
      </c>
      <c r="B63" s="55" t="s">
        <v>148</v>
      </c>
      <c r="C63" s="55" t="s">
        <v>172</v>
      </c>
      <c r="D63" s="52" t="s">
        <v>361</v>
      </c>
    </row>
    <row r="64" spans="1:4" x14ac:dyDescent="0.25">
      <c r="A64" s="54">
        <v>62</v>
      </c>
      <c r="B64" s="55" t="s">
        <v>148</v>
      </c>
      <c r="C64" s="55" t="s">
        <v>175</v>
      </c>
      <c r="D64" s="52" t="s">
        <v>361</v>
      </c>
    </row>
    <row r="65" spans="1:4" x14ac:dyDescent="0.25">
      <c r="A65" s="54">
        <v>63</v>
      </c>
      <c r="B65" s="55" t="s">
        <v>148</v>
      </c>
      <c r="C65" s="55" t="s">
        <v>178</v>
      </c>
      <c r="D65" s="52" t="s">
        <v>359</v>
      </c>
    </row>
    <row r="66" spans="1:4" x14ac:dyDescent="0.25">
      <c r="A66" s="54">
        <v>64</v>
      </c>
      <c r="B66" s="55" t="s">
        <v>148</v>
      </c>
      <c r="C66" s="55" t="s">
        <v>180</v>
      </c>
      <c r="D66" s="52" t="s">
        <v>362</v>
      </c>
    </row>
    <row r="67" spans="1:4" x14ac:dyDescent="0.25">
      <c r="A67" s="54">
        <v>65</v>
      </c>
      <c r="B67" s="55" t="s">
        <v>148</v>
      </c>
      <c r="C67" s="55" t="s">
        <v>182</v>
      </c>
      <c r="D67" s="52" t="s">
        <v>352</v>
      </c>
    </row>
    <row r="68" spans="1:4" x14ac:dyDescent="0.25">
      <c r="A68" s="54">
        <v>66</v>
      </c>
      <c r="B68" s="55" t="s">
        <v>148</v>
      </c>
      <c r="C68" s="55" t="s">
        <v>186</v>
      </c>
      <c r="D68" s="52" t="s">
        <v>377</v>
      </c>
    </row>
    <row r="69" spans="1:4" x14ac:dyDescent="0.25">
      <c r="A69" s="54">
        <v>67</v>
      </c>
      <c r="B69" s="55" t="s">
        <v>148</v>
      </c>
      <c r="C69" s="55" t="s">
        <v>188</v>
      </c>
      <c r="D69" s="52" t="s">
        <v>378</v>
      </c>
    </row>
    <row r="70" spans="1:4" x14ac:dyDescent="0.25">
      <c r="A70" s="54">
        <v>68</v>
      </c>
      <c r="B70" s="55" t="s">
        <v>148</v>
      </c>
      <c r="C70" s="55" t="s">
        <v>190</v>
      </c>
      <c r="D70" s="52" t="s">
        <v>379</v>
      </c>
    </row>
    <row r="71" spans="1:4" x14ac:dyDescent="0.25">
      <c r="A71" s="54">
        <v>69</v>
      </c>
      <c r="B71" s="55" t="s">
        <v>148</v>
      </c>
      <c r="C71" s="55" t="s">
        <v>192</v>
      </c>
      <c r="D71" s="52" t="s">
        <v>361</v>
      </c>
    </row>
    <row r="72" spans="1:4" x14ac:dyDescent="0.25">
      <c r="A72" s="54">
        <v>70</v>
      </c>
      <c r="B72" s="55" t="s">
        <v>148</v>
      </c>
      <c r="C72" s="55" t="s">
        <v>193</v>
      </c>
      <c r="D72" s="52" t="s">
        <v>354</v>
      </c>
    </row>
    <row r="73" spans="1:4" ht="28.5" x14ac:dyDescent="0.25">
      <c r="A73" s="54">
        <v>71</v>
      </c>
      <c r="B73" s="55" t="s">
        <v>148</v>
      </c>
      <c r="C73" s="55" t="s">
        <v>195</v>
      </c>
      <c r="D73" s="52" t="s">
        <v>376</v>
      </c>
    </row>
    <row r="74" spans="1:4" x14ac:dyDescent="0.25">
      <c r="A74" s="54">
        <v>72</v>
      </c>
      <c r="B74" s="55" t="s">
        <v>148</v>
      </c>
      <c r="C74" s="55" t="s">
        <v>196</v>
      </c>
      <c r="D74" s="52" t="s">
        <v>352</v>
      </c>
    </row>
    <row r="75" spans="1:4" x14ac:dyDescent="0.25">
      <c r="A75" s="54">
        <v>73</v>
      </c>
      <c r="B75" s="55" t="s">
        <v>200</v>
      </c>
      <c r="C75" s="55" t="s">
        <v>201</v>
      </c>
      <c r="D75" s="52" t="s">
        <v>359</v>
      </c>
    </row>
    <row r="76" spans="1:4" x14ac:dyDescent="0.25">
      <c r="A76" s="54">
        <v>74</v>
      </c>
      <c r="B76" s="55" t="s">
        <v>200</v>
      </c>
      <c r="C76" s="55" t="s">
        <v>203</v>
      </c>
      <c r="D76" s="52" t="s">
        <v>352</v>
      </c>
    </row>
    <row r="77" spans="1:4" x14ac:dyDescent="0.25">
      <c r="A77" s="55">
        <v>74</v>
      </c>
      <c r="B77" s="55" t="s">
        <v>200</v>
      </c>
      <c r="C77" s="55" t="s">
        <v>229</v>
      </c>
      <c r="D77" s="52" t="s">
        <v>352</v>
      </c>
    </row>
    <row r="78" spans="1:4" x14ac:dyDescent="0.25">
      <c r="A78" s="55">
        <v>74</v>
      </c>
      <c r="B78" s="55" t="s">
        <v>200</v>
      </c>
      <c r="C78" s="55" t="s">
        <v>230</v>
      </c>
      <c r="D78" s="52" t="s">
        <v>352</v>
      </c>
    </row>
    <row r="79" spans="1:4" x14ac:dyDescent="0.25">
      <c r="A79" s="54">
        <v>75</v>
      </c>
      <c r="B79" s="55" t="s">
        <v>200</v>
      </c>
      <c r="C79" s="55" t="s">
        <v>205</v>
      </c>
      <c r="D79" s="52" t="s">
        <v>376</v>
      </c>
    </row>
    <row r="80" spans="1:4" x14ac:dyDescent="0.25">
      <c r="A80" s="54">
        <v>76</v>
      </c>
      <c r="B80" s="55" t="s">
        <v>200</v>
      </c>
      <c r="C80" s="55" t="s">
        <v>207</v>
      </c>
      <c r="D80" s="52" t="s">
        <v>362</v>
      </c>
    </row>
    <row r="81" spans="1:4" x14ac:dyDescent="0.25">
      <c r="A81" s="55">
        <v>76</v>
      </c>
      <c r="B81" s="55" t="s">
        <v>200</v>
      </c>
      <c r="C81" s="55" t="s">
        <v>231</v>
      </c>
      <c r="D81" s="52" t="s">
        <v>362</v>
      </c>
    </row>
    <row r="82" spans="1:4" x14ac:dyDescent="0.25">
      <c r="A82" s="54">
        <v>77</v>
      </c>
      <c r="B82" s="55" t="s">
        <v>200</v>
      </c>
      <c r="C82" s="55" t="s">
        <v>209</v>
      </c>
      <c r="D82" s="52" t="s">
        <v>380</v>
      </c>
    </row>
    <row r="83" spans="1:4" x14ac:dyDescent="0.25">
      <c r="A83" s="54">
        <v>78</v>
      </c>
      <c r="B83" s="55" t="s">
        <v>200</v>
      </c>
      <c r="C83" s="55" t="s">
        <v>210</v>
      </c>
      <c r="D83" s="52" t="s">
        <v>374</v>
      </c>
    </row>
    <row r="84" spans="1:4" x14ac:dyDescent="0.25">
      <c r="A84" s="54">
        <v>79</v>
      </c>
      <c r="B84" s="55" t="s">
        <v>200</v>
      </c>
      <c r="C84" s="55" t="s">
        <v>212</v>
      </c>
      <c r="D84" s="52" t="s">
        <v>381</v>
      </c>
    </row>
    <row r="85" spans="1:4" x14ac:dyDescent="0.25">
      <c r="A85" s="54">
        <v>80</v>
      </c>
      <c r="B85" s="55" t="s">
        <v>200</v>
      </c>
      <c r="C85" s="55" t="s">
        <v>215</v>
      </c>
      <c r="D85" s="52" t="s">
        <v>360</v>
      </c>
    </row>
    <row r="86" spans="1:4" x14ac:dyDescent="0.25">
      <c r="A86" s="55">
        <v>80</v>
      </c>
      <c r="B86" s="55" t="s">
        <v>200</v>
      </c>
      <c r="C86" s="55" t="s">
        <v>232</v>
      </c>
      <c r="D86" s="52" t="s">
        <v>360</v>
      </c>
    </row>
    <row r="87" spans="1:4" x14ac:dyDescent="0.25">
      <c r="A87" s="55">
        <v>80</v>
      </c>
      <c r="B87" s="55" t="s">
        <v>200</v>
      </c>
      <c r="C87" s="55" t="s">
        <v>233</v>
      </c>
      <c r="D87" s="52" t="s">
        <v>360</v>
      </c>
    </row>
    <row r="88" spans="1:4" x14ac:dyDescent="0.25">
      <c r="A88" s="54">
        <v>81</v>
      </c>
      <c r="B88" s="55" t="s">
        <v>200</v>
      </c>
      <c r="C88" s="55" t="s">
        <v>217</v>
      </c>
      <c r="D88" s="52" t="s">
        <v>375</v>
      </c>
    </row>
    <row r="89" spans="1:4" x14ac:dyDescent="0.25">
      <c r="A89" s="54">
        <v>82</v>
      </c>
      <c r="B89" s="55" t="s">
        <v>200</v>
      </c>
      <c r="C89" s="55" t="s">
        <v>219</v>
      </c>
      <c r="D89" s="52" t="s">
        <v>354</v>
      </c>
    </row>
    <row r="90" spans="1:4" ht="28.5" x14ac:dyDescent="0.25">
      <c r="A90" s="54">
        <v>83</v>
      </c>
      <c r="B90" s="55" t="s">
        <v>200</v>
      </c>
      <c r="C90" s="55" t="s">
        <v>220</v>
      </c>
      <c r="D90" s="52" t="s">
        <v>351</v>
      </c>
    </row>
    <row r="91" spans="1:4" x14ac:dyDescent="0.25">
      <c r="A91" s="55">
        <v>83</v>
      </c>
      <c r="B91" s="55" t="s">
        <v>200</v>
      </c>
      <c r="C91" s="55" t="s">
        <v>234</v>
      </c>
      <c r="D91" s="52" t="s">
        <v>351</v>
      </c>
    </row>
    <row r="92" spans="1:4" ht="28.5" x14ac:dyDescent="0.25">
      <c r="A92" s="55">
        <v>84</v>
      </c>
      <c r="B92" s="55" t="s">
        <v>200</v>
      </c>
      <c r="C92" s="55" t="s">
        <v>382</v>
      </c>
      <c r="D92" s="52" t="s">
        <v>351</v>
      </c>
    </row>
    <row r="93" spans="1:4" x14ac:dyDescent="0.25">
      <c r="A93" s="54">
        <v>85</v>
      </c>
      <c r="B93" s="55" t="s">
        <v>200</v>
      </c>
      <c r="C93" s="55" t="s">
        <v>225</v>
      </c>
      <c r="D93" s="52" t="s">
        <v>360</v>
      </c>
    </row>
    <row r="94" spans="1:4" x14ac:dyDescent="0.25">
      <c r="A94" s="54">
        <v>86</v>
      </c>
      <c r="B94" s="55" t="s">
        <v>200</v>
      </c>
      <c r="C94" s="55" t="s">
        <v>227</v>
      </c>
      <c r="D94" s="52" t="s">
        <v>354</v>
      </c>
    </row>
    <row r="95" spans="1:4" x14ac:dyDescent="0.25">
      <c r="A95" s="55">
        <v>87</v>
      </c>
      <c r="B95" s="55" t="s">
        <v>200</v>
      </c>
      <c r="C95" s="55" t="s">
        <v>236</v>
      </c>
      <c r="D95" s="52" t="s">
        <v>349</v>
      </c>
    </row>
    <row r="96" spans="1:4" ht="28.5" x14ac:dyDescent="0.25">
      <c r="A96" s="55">
        <v>88</v>
      </c>
      <c r="B96" s="55" t="s">
        <v>200</v>
      </c>
      <c r="C96" s="55" t="s">
        <v>383</v>
      </c>
      <c r="D96" s="52" t="s">
        <v>352</v>
      </c>
    </row>
    <row r="97" spans="1:4" x14ac:dyDescent="0.25">
      <c r="A97" s="54">
        <v>89</v>
      </c>
      <c r="B97" s="55" t="s">
        <v>241</v>
      </c>
      <c r="C97" s="55" t="s">
        <v>242</v>
      </c>
      <c r="D97" s="52" t="s">
        <v>355</v>
      </c>
    </row>
    <row r="98" spans="1:4" x14ac:dyDescent="0.25">
      <c r="A98" s="54">
        <v>90</v>
      </c>
      <c r="B98" s="55" t="s">
        <v>241</v>
      </c>
      <c r="C98" s="55" t="s">
        <v>244</v>
      </c>
      <c r="D98" s="52" t="s">
        <v>350</v>
      </c>
    </row>
    <row r="99" spans="1:4" x14ac:dyDescent="0.25">
      <c r="A99" s="54">
        <v>91</v>
      </c>
      <c r="B99" s="55" t="s">
        <v>241</v>
      </c>
      <c r="C99" s="55" t="s">
        <v>246</v>
      </c>
      <c r="D99" s="52" t="s">
        <v>351</v>
      </c>
    </row>
    <row r="100" spans="1:4" x14ac:dyDescent="0.25">
      <c r="A100" s="54">
        <v>92</v>
      </c>
      <c r="B100" s="55" t="s">
        <v>241</v>
      </c>
      <c r="C100" s="55" t="s">
        <v>248</v>
      </c>
      <c r="D100" s="52" t="s">
        <v>349</v>
      </c>
    </row>
    <row r="101" spans="1:4" x14ac:dyDescent="0.25">
      <c r="A101" s="54">
        <v>93</v>
      </c>
      <c r="B101" s="55" t="s">
        <v>241</v>
      </c>
      <c r="C101" s="55" t="s">
        <v>250</v>
      </c>
      <c r="D101" s="52" t="s">
        <v>370</v>
      </c>
    </row>
    <row r="102" spans="1:4" x14ac:dyDescent="0.25">
      <c r="A102" s="54">
        <v>94</v>
      </c>
      <c r="B102" s="55" t="s">
        <v>241</v>
      </c>
      <c r="C102" s="55" t="s">
        <v>252</v>
      </c>
      <c r="D102" s="52" t="s">
        <v>370</v>
      </c>
    </row>
    <row r="103" spans="1:4" x14ac:dyDescent="0.25">
      <c r="A103" s="54">
        <v>95</v>
      </c>
      <c r="B103" s="55" t="s">
        <v>241</v>
      </c>
      <c r="C103" s="55" t="s">
        <v>254</v>
      </c>
      <c r="D103" s="52" t="s">
        <v>354</v>
      </c>
    </row>
    <row r="104" spans="1:4" ht="28.5" x14ac:dyDescent="0.25">
      <c r="A104" s="54">
        <v>96</v>
      </c>
      <c r="B104" s="55" t="s">
        <v>241</v>
      </c>
      <c r="C104" s="55" t="s">
        <v>258</v>
      </c>
      <c r="D104" s="52" t="s">
        <v>356</v>
      </c>
    </row>
    <row r="105" spans="1:4" x14ac:dyDescent="0.25">
      <c r="A105" s="54">
        <v>97</v>
      </c>
      <c r="B105" s="55" t="s">
        <v>261</v>
      </c>
      <c r="C105" s="55" t="s">
        <v>262</v>
      </c>
      <c r="D105" s="52" t="s">
        <v>360</v>
      </c>
    </row>
    <row r="106" spans="1:4" x14ac:dyDescent="0.25">
      <c r="A106" s="55">
        <v>97</v>
      </c>
      <c r="B106" s="55" t="s">
        <v>261</v>
      </c>
      <c r="C106" s="55" t="s">
        <v>272</v>
      </c>
      <c r="D106" s="52" t="s">
        <v>360</v>
      </c>
    </row>
    <row r="107" spans="1:4" x14ac:dyDescent="0.25">
      <c r="A107" s="55">
        <v>97</v>
      </c>
      <c r="B107" s="55" t="s">
        <v>261</v>
      </c>
      <c r="C107" s="55" t="s">
        <v>273</v>
      </c>
      <c r="D107" s="52" t="s">
        <v>360</v>
      </c>
    </row>
    <row r="108" spans="1:4" x14ac:dyDescent="0.25">
      <c r="A108" s="55">
        <v>97</v>
      </c>
      <c r="B108" s="55" t="s">
        <v>261</v>
      </c>
      <c r="C108" s="55" t="s">
        <v>274</v>
      </c>
      <c r="D108" s="52" t="s">
        <v>360</v>
      </c>
    </row>
    <row r="109" spans="1:4" x14ac:dyDescent="0.25">
      <c r="A109" s="55">
        <v>97</v>
      </c>
      <c r="B109" s="55" t="s">
        <v>261</v>
      </c>
      <c r="C109" s="55" t="s">
        <v>275</v>
      </c>
      <c r="D109" s="52" t="s">
        <v>360</v>
      </c>
    </row>
    <row r="110" spans="1:4" x14ac:dyDescent="0.25">
      <c r="A110" s="54">
        <v>98</v>
      </c>
      <c r="B110" s="55" t="s">
        <v>261</v>
      </c>
      <c r="C110" s="55" t="s">
        <v>264</v>
      </c>
      <c r="D110" s="52" t="s">
        <v>384</v>
      </c>
    </row>
    <row r="111" spans="1:4" x14ac:dyDescent="0.25">
      <c r="A111" s="55">
        <v>98</v>
      </c>
      <c r="B111" s="55" t="s">
        <v>261</v>
      </c>
      <c r="C111" s="55" t="s">
        <v>276</v>
      </c>
      <c r="D111" s="52" t="s">
        <v>384</v>
      </c>
    </row>
    <row r="112" spans="1:4" x14ac:dyDescent="0.25">
      <c r="A112" s="55">
        <v>98</v>
      </c>
      <c r="B112" s="55" t="s">
        <v>261</v>
      </c>
      <c r="C112" s="55" t="s">
        <v>277</v>
      </c>
      <c r="D112" s="52" t="s">
        <v>384</v>
      </c>
    </row>
    <row r="113" spans="1:4" x14ac:dyDescent="0.25">
      <c r="A113" s="54">
        <v>99</v>
      </c>
      <c r="B113" s="55" t="s">
        <v>261</v>
      </c>
      <c r="C113" s="55" t="s">
        <v>266</v>
      </c>
      <c r="D113" s="52" t="s">
        <v>349</v>
      </c>
    </row>
    <row r="114" spans="1:4" x14ac:dyDescent="0.25">
      <c r="A114" s="54">
        <v>100</v>
      </c>
      <c r="B114" s="55" t="s">
        <v>261</v>
      </c>
      <c r="C114" s="55" t="s">
        <v>268</v>
      </c>
      <c r="D114" s="52" t="s">
        <v>367</v>
      </c>
    </row>
    <row r="115" spans="1:4" x14ac:dyDescent="0.25">
      <c r="A115" s="54">
        <v>101</v>
      </c>
      <c r="B115" s="55" t="s">
        <v>261</v>
      </c>
      <c r="C115" s="55" t="s">
        <v>270</v>
      </c>
      <c r="D115" s="52" t="s">
        <v>350</v>
      </c>
    </row>
    <row r="116" spans="1:4" ht="28.5" x14ac:dyDescent="0.25">
      <c r="A116" s="54">
        <v>102</v>
      </c>
      <c r="B116" s="55" t="s">
        <v>279</v>
      </c>
      <c r="C116" s="55" t="s">
        <v>280</v>
      </c>
      <c r="D116" s="52" t="s">
        <v>353</v>
      </c>
    </row>
    <row r="117" spans="1:4" ht="28.5" x14ac:dyDescent="0.25">
      <c r="A117" s="54">
        <v>103</v>
      </c>
      <c r="B117" s="55" t="s">
        <v>279</v>
      </c>
      <c r="C117" s="55" t="s">
        <v>283</v>
      </c>
      <c r="D117" s="52" t="s">
        <v>353</v>
      </c>
    </row>
    <row r="118" spans="1:4" x14ac:dyDescent="0.25">
      <c r="A118" s="54">
        <v>104</v>
      </c>
      <c r="B118" s="55" t="s">
        <v>285</v>
      </c>
      <c r="C118" s="55" t="s">
        <v>286</v>
      </c>
      <c r="D118" s="52" t="s">
        <v>352</v>
      </c>
    </row>
    <row r="119" spans="1:4" x14ac:dyDescent="0.25">
      <c r="A119" s="55">
        <v>105</v>
      </c>
      <c r="B119" s="55" t="s">
        <v>285</v>
      </c>
      <c r="C119" s="55" t="s">
        <v>289</v>
      </c>
      <c r="D119" s="52" t="s">
        <v>353</v>
      </c>
    </row>
    <row r="120" spans="1:4" x14ac:dyDescent="0.25">
      <c r="A120" s="55">
        <v>105</v>
      </c>
      <c r="B120" s="55" t="s">
        <v>285</v>
      </c>
      <c r="C120" s="55" t="s">
        <v>293</v>
      </c>
      <c r="D120" s="52" t="s">
        <v>353</v>
      </c>
    </row>
    <row r="121" spans="1:4" ht="28.5" x14ac:dyDescent="0.25">
      <c r="A121" s="55">
        <v>106</v>
      </c>
      <c r="B121" s="55" t="s">
        <v>285</v>
      </c>
      <c r="C121" s="55" t="s">
        <v>385</v>
      </c>
      <c r="D121" s="52"/>
    </row>
    <row r="122" spans="1:4" x14ac:dyDescent="0.25">
      <c r="A122" s="54">
        <v>107</v>
      </c>
      <c r="B122" s="55" t="s">
        <v>295</v>
      </c>
      <c r="C122" s="55" t="s">
        <v>296</v>
      </c>
      <c r="D122" s="52" t="s">
        <v>353</v>
      </c>
    </row>
    <row r="123" spans="1:4" x14ac:dyDescent="0.25">
      <c r="A123" s="54">
        <v>108</v>
      </c>
      <c r="B123" s="55" t="s">
        <v>295</v>
      </c>
      <c r="C123" s="55" t="s">
        <v>298</v>
      </c>
      <c r="D123" s="52" t="s">
        <v>353</v>
      </c>
    </row>
    <row r="124" spans="1:4" x14ac:dyDescent="0.25">
      <c r="A124" s="54">
        <v>109</v>
      </c>
      <c r="B124" s="55" t="s">
        <v>295</v>
      </c>
      <c r="C124" s="55" t="s">
        <v>301</v>
      </c>
      <c r="D124" s="52" t="s">
        <v>353</v>
      </c>
    </row>
    <row r="125" spans="1:4" x14ac:dyDescent="0.25">
      <c r="A125" s="54">
        <v>110</v>
      </c>
      <c r="B125" s="55" t="s">
        <v>295</v>
      </c>
      <c r="C125" s="55" t="s">
        <v>303</v>
      </c>
      <c r="D125" s="52" t="s">
        <v>353</v>
      </c>
    </row>
    <row r="126" spans="1:4" x14ac:dyDescent="0.25">
      <c r="A126" s="54">
        <v>111</v>
      </c>
      <c r="B126" s="55" t="s">
        <v>306</v>
      </c>
      <c r="C126" s="55" t="s">
        <v>307</v>
      </c>
      <c r="D126" s="52" t="s">
        <v>353</v>
      </c>
    </row>
    <row r="127" spans="1:4" x14ac:dyDescent="0.25">
      <c r="A127" s="54">
        <v>112</v>
      </c>
      <c r="B127" s="55" t="s">
        <v>306</v>
      </c>
      <c r="C127" s="55" t="s">
        <v>386</v>
      </c>
      <c r="D127" s="52" t="s">
        <v>353</v>
      </c>
    </row>
    <row r="128" spans="1:4" x14ac:dyDescent="0.25">
      <c r="A128" s="54">
        <v>113</v>
      </c>
      <c r="B128" s="55" t="s">
        <v>312</v>
      </c>
      <c r="C128" s="55" t="s">
        <v>313</v>
      </c>
      <c r="D128" s="52" t="s">
        <v>353</v>
      </c>
    </row>
    <row r="129" spans="1:4" x14ac:dyDescent="0.25">
      <c r="A129" s="54">
        <v>113</v>
      </c>
      <c r="B129" s="55" t="s">
        <v>295</v>
      </c>
      <c r="C129" s="55" t="s">
        <v>304</v>
      </c>
      <c r="D129" s="52" t="s">
        <v>353</v>
      </c>
    </row>
    <row r="130" spans="1:4" ht="28.5" x14ac:dyDescent="0.25">
      <c r="A130" s="54">
        <v>114</v>
      </c>
      <c r="B130" s="55" t="s">
        <v>312</v>
      </c>
      <c r="C130" s="55" t="s">
        <v>314</v>
      </c>
      <c r="D130" s="52" t="s">
        <v>351</v>
      </c>
    </row>
    <row r="131" spans="1:4" x14ac:dyDescent="0.25">
      <c r="A131" s="55">
        <v>115</v>
      </c>
      <c r="B131" s="55" t="s">
        <v>312</v>
      </c>
      <c r="C131" s="55" t="s">
        <v>316</v>
      </c>
      <c r="D131" s="52" t="s">
        <v>353</v>
      </c>
    </row>
    <row r="132" spans="1:4" x14ac:dyDescent="0.25">
      <c r="A132" s="54">
        <v>116</v>
      </c>
      <c r="B132" s="55" t="s">
        <v>312</v>
      </c>
      <c r="C132" s="55" t="s">
        <v>317</v>
      </c>
      <c r="D132" s="52" t="s">
        <v>384</v>
      </c>
    </row>
    <row r="133" spans="1:4" x14ac:dyDescent="0.25">
      <c r="A133" s="54">
        <v>117</v>
      </c>
      <c r="B133" s="55" t="s">
        <v>312</v>
      </c>
      <c r="C133" s="55" t="s">
        <v>319</v>
      </c>
      <c r="D133" s="52" t="s">
        <v>350</v>
      </c>
    </row>
    <row r="134" spans="1:4" x14ac:dyDescent="0.25">
      <c r="A134" s="54">
        <v>118</v>
      </c>
      <c r="B134" s="55" t="s">
        <v>312</v>
      </c>
      <c r="C134" s="55" t="s">
        <v>321</v>
      </c>
      <c r="D134" s="52" t="s">
        <v>380</v>
      </c>
    </row>
    <row r="135" spans="1:4" x14ac:dyDescent="0.25">
      <c r="A135" s="54">
        <v>119</v>
      </c>
      <c r="B135" s="55" t="s">
        <v>312</v>
      </c>
      <c r="C135" s="55" t="s">
        <v>324</v>
      </c>
      <c r="D135" s="52" t="s">
        <v>354</v>
      </c>
    </row>
    <row r="136" spans="1:4" x14ac:dyDescent="0.25">
      <c r="A136" s="54">
        <v>120</v>
      </c>
      <c r="B136" s="55" t="s">
        <v>312</v>
      </c>
      <c r="C136" s="55" t="s">
        <v>326</v>
      </c>
      <c r="D136" s="52" t="s">
        <v>352</v>
      </c>
    </row>
    <row r="137" spans="1:4" x14ac:dyDescent="0.25">
      <c r="A137" s="54">
        <v>121</v>
      </c>
      <c r="B137" s="55" t="s">
        <v>312</v>
      </c>
      <c r="C137" s="55" t="s">
        <v>328</v>
      </c>
      <c r="D137" s="52" t="s">
        <v>359</v>
      </c>
    </row>
    <row r="138" spans="1:4" x14ac:dyDescent="0.25">
      <c r="A138" s="54">
        <v>122</v>
      </c>
      <c r="B138" s="55" t="s">
        <v>312</v>
      </c>
      <c r="C138" s="55" t="s">
        <v>330</v>
      </c>
      <c r="D138" s="52" t="s">
        <v>360</v>
      </c>
    </row>
    <row r="139" spans="1:4" x14ac:dyDescent="0.25">
      <c r="A139" s="54">
        <v>123</v>
      </c>
      <c r="B139" s="55" t="s">
        <v>312</v>
      </c>
      <c r="C139" s="55" t="s">
        <v>332</v>
      </c>
      <c r="D139" s="52" t="s">
        <v>361</v>
      </c>
    </row>
    <row r="140" spans="1:4" x14ac:dyDescent="0.25">
      <c r="A140" s="54"/>
      <c r="B140" s="55"/>
      <c r="C140" s="55" t="s">
        <v>82</v>
      </c>
      <c r="D140" s="56" t="s">
        <v>387</v>
      </c>
    </row>
    <row r="141" spans="1:4" x14ac:dyDescent="0.25">
      <c r="A141" s="54"/>
      <c r="B141" s="55"/>
      <c r="C141" s="55" t="s">
        <v>82</v>
      </c>
      <c r="D141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Instt, state wise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2014-10-10T18:30:25Z</dcterms:modified>
</cp:coreProperties>
</file>